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sfvanhouten/Downloads/"/>
    </mc:Choice>
  </mc:AlternateContent>
  <xr:revisionPtr revIDLastSave="0" documentId="13_ncr:1_{76DA6B5D-E009-CD46-BF1C-DF90280E30B0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Uitleg rekenmodel" sheetId="1" r:id="rId1"/>
    <sheet name="Verkoop" sheetId="2" r:id="rId2"/>
    <sheet name="Steden m2 prij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E22" i="2"/>
  <c r="E7" i="2"/>
  <c r="F40" i="2"/>
  <c r="H39" i="2"/>
  <c r="F39" i="2"/>
  <c r="I37" i="2"/>
  <c r="I35" i="2"/>
  <c r="H35" i="2"/>
  <c r="I34" i="2"/>
  <c r="I33" i="2"/>
  <c r="F33" i="2"/>
  <c r="F29" i="2"/>
  <c r="F26" i="2"/>
  <c r="B25" i="2"/>
  <c r="C24" i="2"/>
  <c r="B24" i="2"/>
  <c r="F22" i="2"/>
  <c r="F21" i="2"/>
  <c r="F16" i="2"/>
  <c r="F17" i="2" s="1"/>
  <c r="F12" i="2"/>
  <c r="F11" i="2"/>
  <c r="F7" i="2"/>
  <c r="F6" i="2"/>
  <c r="F23" i="2" l="1"/>
  <c r="F27" i="2" s="1"/>
  <c r="F30" i="2" s="1"/>
  <c r="F8" i="2"/>
  <c r="F13" i="2" s="1"/>
  <c r="F34" i="2" l="1"/>
  <c r="F10" i="2"/>
  <c r="F14" i="2" s="1"/>
  <c r="F18" i="2" s="1"/>
  <c r="F35" i="2"/>
  <c r="F37" i="2" l="1"/>
  <c r="F42" i="2" s="1"/>
  <c r="I39" i="2" s="1"/>
  <c r="F41" i="2" l="1"/>
  <c r="I42" i="2" s="1"/>
  <c r="F43" i="2" l="1"/>
  <c r="I38" i="2"/>
  <c r="I40" i="2" s="1"/>
  <c r="I43" i="2" s="1"/>
</calcChain>
</file>

<file path=xl/sharedStrings.xml><?xml version="1.0" encoding="utf-8"?>
<sst xmlns="http://schemas.openxmlformats.org/spreadsheetml/2006/main" count="247" uniqueCount="241">
  <si>
    <t>Rekenmodel Woningverkoop en Aankoop</t>
  </si>
  <si>
    <t xml:space="preserve">Bereken wat het kost om een nieuwe woning aan te kopen wanneer je jouw huidige woning verkoopt. </t>
  </si>
  <si>
    <t>Versie: 2024052021</t>
  </si>
  <si>
    <t>Check hier over er een nieuwere versie te downloaden is.</t>
  </si>
  <si>
    <t xml:space="preserve">Hoe werkt het? </t>
  </si>
  <si>
    <t>1. Beantwoord op de "Verkoop"-tab de vragen zo volledig mogelijk.</t>
  </si>
  <si>
    <t>(Wanneer je een vraag leeg laat, gebruiken wij de gemiddelde waardes die bij ons bekend zijn)</t>
  </si>
  <si>
    <t>2. Bekijk de aankoopsom en bijkomende kosten.</t>
  </si>
  <si>
    <t>3. Bekijk de benodigde financiering en de berekende maandlasten</t>
  </si>
  <si>
    <t>4. Voel je vrij om te spelen met de waardes om een beter beeld te krijgen</t>
  </si>
  <si>
    <t>Vind jouw makelaar op Mijn Verkoopmakelaar</t>
  </si>
  <si>
    <t>LET OP: wij zijn geen hypotheekadviseur, gebruik deze rekentool puur als indicatie.</t>
  </si>
  <si>
    <t>Op Mijn Verkoopmakelaar vind een makelaar op basis van hun aanbiedingen voor jouw aan- of verkoop. Je krijgt binnen een werkdag per e-mail reacties van meerdere makelaars uit de buurt. Kies een makelaar op basis van tarieven, beoordelingen en prestaties.</t>
  </si>
  <si>
    <t>Contacteer altijd professionals voor situatie afhankelijke vragen.</t>
  </si>
  <si>
    <t>Vind de beste makelaar</t>
  </si>
  <si>
    <t>Mede mogelijk gemaakt door:</t>
  </si>
  <si>
    <t>Woningsituatie</t>
  </si>
  <si>
    <t>Nieuwe aankoop</t>
  </si>
  <si>
    <t>Waar zoek je een nieuwe woning?</t>
  </si>
  <si>
    <t>Aantal m2 gezocht</t>
  </si>
  <si>
    <t>Hoeveel m2 zoek je?</t>
  </si>
  <si>
    <r>
      <rPr>
        <sz val="10"/>
        <color theme="1"/>
        <rFont val="Arial"/>
      </rPr>
      <t xml:space="preserve">Welke m2 prijs wil je gebruiken? </t>
    </r>
    <r>
      <rPr>
        <i/>
        <sz val="10"/>
        <color theme="1"/>
        <rFont val="Arial"/>
      </rPr>
      <t>(leeg laten voor gemiddelde)</t>
    </r>
  </si>
  <si>
    <t>Prijs nieuw huis</t>
  </si>
  <si>
    <t>Waar woon je nu?</t>
  </si>
  <si>
    <t>Overdrachtsbelasting</t>
  </si>
  <si>
    <t>Hoeveel m2 is je huidige woning?</t>
  </si>
  <si>
    <t>Hypotheekadviseur</t>
  </si>
  <si>
    <r>
      <rPr>
        <sz val="10"/>
        <color theme="1"/>
        <rFont val="Arial"/>
      </rPr>
      <t xml:space="preserve">Welke m2 prijs wil je gebruiken? </t>
    </r>
    <r>
      <rPr>
        <i/>
        <sz val="10"/>
        <color theme="1"/>
        <rFont val="Arial"/>
      </rPr>
      <t>(leeg laten voor gemiddelde)</t>
    </r>
  </si>
  <si>
    <t>Notariskosten</t>
  </si>
  <si>
    <t>Makelaarskosten</t>
  </si>
  <si>
    <t>Financiering</t>
  </si>
  <si>
    <t>Totale aankoop gebonden kosten</t>
  </si>
  <si>
    <t>Wat is je huidige hypotheekschuld?</t>
  </si>
  <si>
    <t>Met welk rentepercentage heb je jouw huidige hypotheek afgesloten?</t>
  </si>
  <si>
    <t>Verbouwingskosten</t>
  </si>
  <si>
    <t>Wat is de resterende looptijd van jouw huidige hypotheek?</t>
  </si>
  <si>
    <t>Onvoorziene kosten</t>
  </si>
  <si>
    <t>Wat zijn je huidige maandlasten hypotheek?</t>
  </si>
  <si>
    <t xml:space="preserve">Totale aankoopsom </t>
  </si>
  <si>
    <t>Welk deel van nieuwe hypotheek is aflossingsvrij?</t>
  </si>
  <si>
    <t>Verkoop opbrengst</t>
  </si>
  <si>
    <t>Wat is het rentepercentage voor het aflossingsvrije deel?</t>
  </si>
  <si>
    <t>Huidig woonoppervlak (m2)</t>
  </si>
  <si>
    <r>
      <rPr>
        <sz val="10"/>
        <color theme="1"/>
        <rFont val="Arial"/>
      </rPr>
      <t xml:space="preserve">Wil je </t>
    </r>
    <r>
      <rPr>
        <sz val="10"/>
        <color theme="1"/>
        <rFont val="Arial"/>
      </rPr>
      <t>annuïtair</t>
    </r>
    <r>
      <rPr>
        <sz val="10"/>
        <color theme="1"/>
        <rFont val="Arial"/>
      </rPr>
      <t xml:space="preserve"> of </t>
    </r>
    <r>
      <rPr>
        <sz val="10"/>
        <color theme="1"/>
        <rFont val="Arial"/>
      </rPr>
      <t>lineair</t>
    </r>
    <r>
      <rPr>
        <sz val="10"/>
        <color theme="1"/>
        <rFont val="Arial"/>
      </rPr>
      <t xml:space="preserve"> aflossen?</t>
    </r>
  </si>
  <si>
    <t>Annuïtair</t>
  </si>
  <si>
    <t>Totale waarde huis</t>
  </si>
  <si>
    <t xml:space="preserve">Verkoopkosten </t>
  </si>
  <si>
    <t>Wat is de looptijd voor deze hypotheek?</t>
  </si>
  <si>
    <t>Energielabel aanvragen</t>
  </si>
  <si>
    <t>Verkoopmakelaar</t>
  </si>
  <si>
    <t>Hoeveel eigen geld wil je inbrengen?</t>
  </si>
  <si>
    <t>Notaris kosten</t>
  </si>
  <si>
    <t>Taxatierapport kosten</t>
  </si>
  <si>
    <t>Kosten</t>
  </si>
  <si>
    <t>Totaal verkoop gebonden kosten</t>
  </si>
  <si>
    <r>
      <rPr>
        <sz val="10"/>
        <color theme="1"/>
        <rFont val="Arial"/>
      </rPr>
      <t>Wat kost jouw hypotheekadviseur?</t>
    </r>
    <r>
      <rPr>
        <i/>
        <sz val="10"/>
        <color theme="1"/>
        <rFont val="Arial"/>
      </rPr>
      <t xml:space="preserve"> (leeg laten voor gemiddelde)</t>
    </r>
  </si>
  <si>
    <r>
      <rPr>
        <sz val="10"/>
        <color theme="1"/>
        <rFont val="Arial"/>
      </rPr>
      <t xml:space="preserve">Wat kost jouw notaris? </t>
    </r>
    <r>
      <rPr>
        <i/>
        <sz val="10"/>
        <color theme="1"/>
        <rFont val="Arial"/>
      </rPr>
      <t>(leeg laten voor gemiddelde)</t>
    </r>
  </si>
  <si>
    <t>Maandlasten hypotheek</t>
  </si>
  <si>
    <r>
      <rPr>
        <sz val="10"/>
        <color theme="1"/>
        <rFont val="Arial"/>
      </rPr>
      <t>Wat kost jouw aankoopmakelaar?</t>
    </r>
    <r>
      <rPr>
        <i/>
        <sz val="10"/>
        <color theme="1"/>
        <rFont val="Arial"/>
      </rPr>
      <t xml:space="preserve"> (leeg laten voor gemiddelde)</t>
    </r>
  </si>
  <si>
    <t>Huidige hypotheekschuld</t>
  </si>
  <si>
    <t>Rentepercentage huidige hypotheek</t>
  </si>
  <si>
    <t xml:space="preserve">Kan je gebruik maken van startersvrijstelling? </t>
  </si>
  <si>
    <t>Nee</t>
  </si>
  <si>
    <t>Overwaarde/restschuld</t>
  </si>
  <si>
    <t>Rentepercentage deel aflossingsvrij</t>
  </si>
  <si>
    <t>Overwaarde na verkoopkosten</t>
  </si>
  <si>
    <t>Heb je een taxateur nodig?</t>
  </si>
  <si>
    <t xml:space="preserve">Heb je een energielabel nodig? </t>
  </si>
  <si>
    <t>Te overbruggen bedrag</t>
  </si>
  <si>
    <r>
      <rPr>
        <sz val="10"/>
        <color theme="1"/>
        <rFont val="Arial"/>
      </rPr>
      <t>Maandlasten huidige hypotheek</t>
    </r>
    <r>
      <rPr>
        <b/>
        <sz val="10"/>
        <color rgb="FFFF9900"/>
        <rFont val="Arial"/>
      </rPr>
      <t>*</t>
    </r>
  </si>
  <si>
    <t>*Let op: er wordt uitgegaan van gelijk blijvende maandlasten over de huidige hypotheek</t>
  </si>
  <si>
    <r>
      <rPr>
        <sz val="10"/>
        <color theme="1"/>
        <rFont val="Arial"/>
      </rPr>
      <t xml:space="preserve">Wat kost jouw verkoopmakelaar? </t>
    </r>
    <r>
      <rPr>
        <i/>
        <sz val="10"/>
        <color theme="1"/>
        <rFont val="Arial"/>
      </rPr>
      <t>(leeg laten voor gemiddelde)</t>
    </r>
  </si>
  <si>
    <t>Maandlasten aflossingsvrij</t>
  </si>
  <si>
    <t>Eigen inbreng</t>
  </si>
  <si>
    <t>Wat kost jouw verbouwing?</t>
  </si>
  <si>
    <r>
      <rPr>
        <sz val="10"/>
        <color theme="1"/>
        <rFont val="Arial"/>
      </rPr>
      <t>Overzetten huidige hypotheek</t>
    </r>
    <r>
      <rPr>
        <b/>
        <sz val="10"/>
        <color rgb="FFFF9900"/>
        <rFont val="Arial"/>
      </rPr>
      <t>*</t>
    </r>
  </si>
  <si>
    <t>Totale nieuwe bruto maandlasten</t>
  </si>
  <si>
    <r>
      <rPr>
        <sz val="10"/>
        <color theme="1"/>
        <rFont val="Arial"/>
      </rPr>
      <t xml:space="preserve">Wil je rekening houden met onvoorziene kosten? </t>
    </r>
    <r>
      <rPr>
        <i/>
        <sz val="10"/>
        <color theme="1"/>
        <rFont val="Arial"/>
      </rPr>
      <t>(10%)</t>
    </r>
  </si>
  <si>
    <t>Aflossingsvrije hypotheek</t>
  </si>
  <si>
    <t>Hypotheekrenteaftrek</t>
  </si>
  <si>
    <r>
      <rPr>
        <sz val="10"/>
        <color theme="1"/>
        <rFont val="Arial"/>
      </rPr>
      <t xml:space="preserve">Bruto maandsalaris van jou en je partner </t>
    </r>
    <r>
      <rPr>
        <i/>
        <sz val="10"/>
        <color theme="1"/>
        <rFont val="Arial"/>
      </rPr>
      <t>(om hypotheekrenteaftrek te berekenen)</t>
    </r>
  </si>
  <si>
    <t>Totaal financiering</t>
  </si>
  <si>
    <t>Vragen of opmerkingen?</t>
  </si>
  <si>
    <t>Stad</t>
  </si>
  <si>
    <t>m2 prijs</t>
  </si>
  <si>
    <t>s-Gravenhage</t>
  </si>
  <si>
    <t>s-Gravenzande</t>
  </si>
  <si>
    <t>s-Hertogenbosch</t>
  </si>
  <si>
    <t>Aalsmeer</t>
  </si>
  <si>
    <t>Aardenburg</t>
  </si>
  <si>
    <t>Alkmaar</t>
  </si>
  <si>
    <t>Almelo</t>
  </si>
  <si>
    <t>Almere</t>
  </si>
  <si>
    <t>Amersfoort</t>
  </si>
  <si>
    <t>Amstelveen</t>
  </si>
  <si>
    <t>Amsterdam (midden segment)</t>
  </si>
  <si>
    <t>Amsterdam (hoog segment)</t>
  </si>
  <si>
    <t>Amsterdam (laag segment)</t>
  </si>
  <si>
    <t>Apeldoorn</t>
  </si>
  <si>
    <t>Arnemuiden</t>
  </si>
  <si>
    <t>Arnhem</t>
  </si>
  <si>
    <t>Assen</t>
  </si>
  <si>
    <t>Axel</t>
  </si>
  <si>
    <t>Badhoevedorp</t>
  </si>
  <si>
    <t>Barendrecht</t>
  </si>
  <si>
    <t>Beek</t>
  </si>
  <si>
    <t>Bergen op Zoom</t>
  </si>
  <si>
    <t>Berkel en Rodenrijs</t>
  </si>
  <si>
    <t>Beuningen Gld</t>
  </si>
  <si>
    <t>Bilthoven</t>
  </si>
  <si>
    <t>Blaricum</t>
  </si>
  <si>
    <t>Bloemendaal</t>
  </si>
  <si>
    <t>Breda</t>
  </si>
  <si>
    <t>Brunssum</t>
  </si>
  <si>
    <t>Bunschoten-Spakenburg</t>
  </si>
  <si>
    <t>Capelle aan den IJssel</t>
  </si>
  <si>
    <t>De Meern</t>
  </si>
  <si>
    <t>Delft</t>
  </si>
  <si>
    <t>Deventer</t>
  </si>
  <si>
    <t>Diemen</t>
  </si>
  <si>
    <t>Dordrecht</t>
  </si>
  <si>
    <t>Drachten</t>
  </si>
  <si>
    <t>Dwingeloo</t>
  </si>
  <si>
    <t>Echt</t>
  </si>
  <si>
    <t>Ede</t>
  </si>
  <si>
    <t>Eindhoven</t>
  </si>
  <si>
    <t>Elst</t>
  </si>
  <si>
    <t>Emmen</t>
  </si>
  <si>
    <t>Enschede</t>
  </si>
  <si>
    <t>Erica</t>
  </si>
  <si>
    <t>Etten-Leur</t>
  </si>
  <si>
    <t>Fluitenberg</t>
  </si>
  <si>
    <t>Gasselte</t>
  </si>
  <si>
    <t>Geldrop</t>
  </si>
  <si>
    <t>Geleen</t>
  </si>
  <si>
    <t>Glimmen</t>
  </si>
  <si>
    <t>Gouda</t>
  </si>
  <si>
    <t>Groningen</t>
  </si>
  <si>
    <t>Gulpen</t>
  </si>
  <si>
    <t>Haarlem</t>
  </si>
  <si>
    <t>Haarzuilens</t>
  </si>
  <si>
    <t>Halsteren</t>
  </si>
  <si>
    <t>Harskamp</t>
  </si>
  <si>
    <t>Heemstede</t>
  </si>
  <si>
    <t>Heerde</t>
  </si>
  <si>
    <t>Heerhugowaard</t>
  </si>
  <si>
    <t>Heerlen</t>
  </si>
  <si>
    <t>Heiloo</t>
  </si>
  <si>
    <t>Hellevoetsluis</t>
  </si>
  <si>
    <t>Helmond</t>
  </si>
  <si>
    <t>Hengelo</t>
  </si>
  <si>
    <t>Hillegom</t>
  </si>
  <si>
    <t>Hilversum</t>
  </si>
  <si>
    <t>Hoensbroek</t>
  </si>
  <si>
    <t>Holten</t>
  </si>
  <si>
    <t>Hoofddorp</t>
  </si>
  <si>
    <t>Hoogeveen</t>
  </si>
  <si>
    <t>Hoogland</t>
  </si>
  <si>
    <t>Hoorn</t>
  </si>
  <si>
    <t>Houten</t>
  </si>
  <si>
    <t>Hulst</t>
  </si>
  <si>
    <t>IJmuiden</t>
  </si>
  <si>
    <t>IJsselstein</t>
  </si>
  <si>
    <t>Kortgene</t>
  </si>
  <si>
    <t>Landgraaf</t>
  </si>
  <si>
    <t>Leeuwarden</t>
  </si>
  <si>
    <t>Leiden</t>
  </si>
  <si>
    <t>Leiderdorp</t>
  </si>
  <si>
    <t>Leidschendam</t>
  </si>
  <si>
    <t>Lelystad</t>
  </si>
  <si>
    <t>Lieshout</t>
  </si>
  <si>
    <t>Linne</t>
  </si>
  <si>
    <t>Maarheeze</t>
  </si>
  <si>
    <t>Maarssen</t>
  </si>
  <si>
    <t>Maasbree</t>
  </si>
  <si>
    <t>Maassluis</t>
  </si>
  <si>
    <t>Maastricht</t>
  </si>
  <si>
    <t>Malden</t>
  </si>
  <si>
    <t>Menaam</t>
  </si>
  <si>
    <t>Meppel</t>
  </si>
  <si>
    <t>Middelburg</t>
  </si>
  <si>
    <t>Molenhoek</t>
  </si>
  <si>
    <t>Monster</t>
  </si>
  <si>
    <t>Montfoort</t>
  </si>
  <si>
    <t>Montfort</t>
  </si>
  <si>
    <t>Muiderberg</t>
  </si>
  <si>
    <t>Nes</t>
  </si>
  <si>
    <t>Nieuwegein</t>
  </si>
  <si>
    <t>Nijkerk</t>
  </si>
  <si>
    <t>Nijmegen</t>
  </si>
  <si>
    <t>Odijk</t>
  </si>
  <si>
    <t>Oost-Graftdijk</t>
  </si>
  <si>
    <t>Oss</t>
  </si>
  <si>
    <t>Pannerden</t>
  </si>
  <si>
    <t>Purmerend</t>
  </si>
  <si>
    <t>Raamsdonksveer</t>
  </si>
  <si>
    <t>Ridderkerk</t>
  </si>
  <si>
    <t>Riethoven</t>
  </si>
  <si>
    <t>Rijnsburg</t>
  </si>
  <si>
    <t>Rijswijk</t>
  </si>
  <si>
    <t>Roermond</t>
  </si>
  <si>
    <t>Rotterdam</t>
  </si>
  <si>
    <t>Rutten</t>
  </si>
  <si>
    <t>Scherpenzeel</t>
  </si>
  <si>
    <t>Schiedam</t>
  </si>
  <si>
    <t>Schijndel</t>
  </si>
  <si>
    <t>Sliedrecht</t>
  </si>
  <si>
    <t>Sluiskil</t>
  </si>
  <si>
    <t>Soest</t>
  </si>
  <si>
    <t>Spijkenisse</t>
  </si>
  <si>
    <t>Stiens</t>
  </si>
  <si>
    <t>Swalmen</t>
  </si>
  <si>
    <t>Tegelen</t>
  </si>
  <si>
    <t>Terneuzen</t>
  </si>
  <si>
    <t>Tilburg</t>
  </si>
  <si>
    <t>Udenhout</t>
  </si>
  <si>
    <t>Utrecht</t>
  </si>
  <si>
    <t>Valkenswaard</t>
  </si>
  <si>
    <t>Valthermond</t>
  </si>
  <si>
    <t>Veenendaal</t>
  </si>
  <si>
    <t>Veldhoven</t>
  </si>
  <si>
    <t>Velsen-Noord</t>
  </si>
  <si>
    <t>Velserbroek</t>
  </si>
  <si>
    <t>Venlo</t>
  </si>
  <si>
    <t>Venray</t>
  </si>
  <si>
    <t>Vijfhuizen</t>
  </si>
  <si>
    <t>Vlaardingen</t>
  </si>
  <si>
    <t>Vleuten</t>
  </si>
  <si>
    <t>Vreeland</t>
  </si>
  <si>
    <t>Waddinxveen</t>
  </si>
  <si>
    <t>Warmenhuizen</t>
  </si>
  <si>
    <t>Wassenaar</t>
  </si>
  <si>
    <t>Wateringen</t>
  </si>
  <si>
    <t>Weert</t>
  </si>
  <si>
    <t>Wekerom</t>
  </si>
  <si>
    <t>Wervershoof</t>
  </si>
  <si>
    <t>West-Graftdijk</t>
  </si>
  <si>
    <t>Westerbork</t>
  </si>
  <si>
    <r>
      <t xml:space="preserve">Rekenmodel Woningverkoop en aankoop 
</t>
    </r>
    <r>
      <rPr>
        <i/>
        <sz val="16"/>
        <color rgb="FFFFFFFF"/>
        <rFont val="Arial"/>
      </rPr>
      <t>(Beantwoord eerst de vragen links)</t>
    </r>
  </si>
  <si>
    <t>Heb jij iets geks gezien of heb je een vraag? Mail ons via feedback@mijnverkoopmakelaar.nl</t>
  </si>
  <si>
    <t>of Whatsapp direct met Antoine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</si>
</sst>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;\(#,##0\);&quot;–&quot;"/>
    <numFmt numFmtId="165" formatCode="#,##0.0"/>
    <numFmt numFmtId="166" formatCode="_(#,##0.0%_);\(#,##0.0%\);_(&quot;–&quot;_)_%;_(@_)_%"/>
    <numFmt numFmtId="167" formatCode="_(#,##0_)_%;\(#,##0\)_%;_(&quot;–&quot;_)_%;_(@_)_%"/>
    <numFmt numFmtId="168" formatCode="#,##0.00%;\(#,##0.00%\);&quot;–&quot;"/>
    <numFmt numFmtId="169" formatCode="#,##0.00;\(#,##0.00\)"/>
    <numFmt numFmtId="170" formatCode="#,##0;\(#,##0\)"/>
  </numFmts>
  <fonts count="36" x14ac:knownFonts="1">
    <font>
      <sz val="10"/>
      <color rgb="FF000000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i/>
      <sz val="11"/>
      <color theme="1"/>
      <name val="Arial"/>
    </font>
    <font>
      <i/>
      <sz val="11"/>
      <color rgb="FF0000FF"/>
      <name val="Arial"/>
    </font>
    <font>
      <sz val="11"/>
      <color rgb="FF0000FF"/>
      <name val="Arial"/>
    </font>
    <font>
      <b/>
      <sz val="16"/>
      <color rgb="FFFFFFFF"/>
      <name val="Arial"/>
    </font>
    <font>
      <b/>
      <sz val="12"/>
      <color rgb="FFFFFFFF"/>
      <name val="Arial"/>
    </font>
    <font>
      <i/>
      <sz val="11"/>
      <color rgb="FFCCCCCC"/>
      <name val="Arial"/>
    </font>
    <font>
      <b/>
      <sz val="14"/>
      <color rgb="FFFFFFFF"/>
      <name val="Arial"/>
    </font>
    <font>
      <i/>
      <sz val="12"/>
      <color rgb="FFFFFFFF"/>
      <name val="Arial"/>
    </font>
    <font>
      <i/>
      <sz val="10"/>
      <color rgb="FFFFFFFF"/>
      <name val="Arial"/>
    </font>
    <font>
      <u/>
      <sz val="11"/>
      <color rgb="FF1155CC"/>
      <name val="Arial"/>
    </font>
    <font>
      <i/>
      <sz val="11"/>
      <color rgb="FFFFFFFF"/>
      <name val="Arial"/>
    </font>
    <font>
      <b/>
      <i/>
      <sz val="10"/>
      <color rgb="FFFFC301"/>
      <name val="Arial"/>
    </font>
    <font>
      <sz val="12"/>
      <color rgb="FFFFFFFF"/>
      <name val="Arial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b/>
      <sz val="10"/>
      <color rgb="FFFFFFFF"/>
      <name val="Arial"/>
    </font>
    <font>
      <sz val="10"/>
      <name val="Arial"/>
    </font>
    <font>
      <sz val="10"/>
      <color rgb="FF0000FF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i/>
      <sz val="10"/>
      <color theme="1"/>
      <name val="Arial"/>
      <scheme val="minor"/>
    </font>
    <font>
      <b/>
      <i/>
      <sz val="10"/>
      <color rgb="FFFF9900"/>
      <name val="Arial"/>
      <scheme val="minor"/>
    </font>
    <font>
      <i/>
      <u/>
      <sz val="10"/>
      <color rgb="FFFFC301"/>
      <name val="Arial"/>
      <scheme val="minor"/>
    </font>
    <font>
      <sz val="10"/>
      <color rgb="FFFF0000"/>
      <name val="Arial"/>
      <scheme val="minor"/>
    </font>
    <font>
      <b/>
      <i/>
      <sz val="13"/>
      <color rgb="FFFFFFFF"/>
      <name val="Arial"/>
      <scheme val="minor"/>
    </font>
    <font>
      <i/>
      <sz val="16"/>
      <color rgb="FFFFFFFF"/>
      <name val="Arial"/>
    </font>
    <font>
      <i/>
      <sz val="10"/>
      <color theme="1"/>
      <name val="Arial"/>
    </font>
    <font>
      <b/>
      <sz val="10"/>
      <color rgb="FFFF9900"/>
      <name val="Arial"/>
    </font>
    <font>
      <u/>
      <sz val="10"/>
      <color theme="10"/>
      <name val="Arial"/>
      <scheme val="minor"/>
    </font>
    <font>
      <sz val="10"/>
      <color theme="0"/>
      <name val="Arial"/>
      <family val="2"/>
      <scheme val="minor"/>
    </font>
    <font>
      <b/>
      <sz val="16"/>
      <color rgb="FFFFFFFF"/>
      <name val="Arial"/>
      <family val="2"/>
    </font>
    <font>
      <u/>
      <sz val="10"/>
      <color theme="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74098"/>
        <bgColor rgb="FF574098"/>
      </patternFill>
    </fill>
    <fill>
      <patternFill patternType="solid">
        <fgColor rgb="FFFFFFFF"/>
        <bgColor rgb="FFFFFFFF"/>
      </patternFill>
    </fill>
    <fill>
      <patternFill patternType="solid">
        <fgColor rgb="FF787878"/>
        <bgColor rgb="FF787878"/>
      </patternFill>
    </fill>
    <fill>
      <patternFill patternType="solid">
        <fgColor rgb="FF4A86E8"/>
        <bgColor rgb="FF4A86E8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574098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rgb="FF4A86E8"/>
      </bottom>
      <diagonal/>
    </border>
    <border>
      <left/>
      <right/>
      <top/>
      <bottom style="medium">
        <color rgb="FF574098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0" xfId="0" applyFont="1" applyFill="1"/>
    <xf numFmtId="0" fontId="2" fillId="2" borderId="0" xfId="0" applyFont="1" applyFill="1"/>
    <xf numFmtId="3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 applyAlignment="1">
      <alignment horizontal="center"/>
    </xf>
    <xf numFmtId="0" fontId="4" fillId="2" borderId="0" xfId="0" applyFont="1" applyFill="1"/>
    <xf numFmtId="165" fontId="5" fillId="2" borderId="0" xfId="0" applyNumberFormat="1" applyFont="1" applyFill="1" applyAlignment="1">
      <alignment horizontal="center"/>
    </xf>
    <xf numFmtId="166" fontId="1" fillId="2" borderId="0" xfId="0" applyNumberFormat="1" applyFont="1" applyFill="1"/>
    <xf numFmtId="3" fontId="1" fillId="2" borderId="0" xfId="0" applyNumberFormat="1" applyFont="1" applyFill="1"/>
    <xf numFmtId="167" fontId="1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0" fontId="7" fillId="2" borderId="0" xfId="0" applyFont="1" applyFill="1"/>
    <xf numFmtId="0" fontId="1" fillId="2" borderId="1" xfId="0" applyFont="1" applyFill="1" applyBorder="1"/>
    <xf numFmtId="0" fontId="8" fillId="2" borderId="0" xfId="0" applyFont="1" applyFill="1"/>
    <xf numFmtId="0" fontId="3" fillId="2" borderId="0" xfId="0" applyFont="1" applyFill="1" applyAlignment="1">
      <alignment horizontal="center"/>
    </xf>
    <xf numFmtId="0" fontId="9" fillId="2" borderId="0" xfId="0" applyFont="1" applyFill="1"/>
    <xf numFmtId="10" fontId="6" fillId="2" borderId="0" xfId="0" applyNumberFormat="1" applyFont="1" applyFill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0" fontId="1" fillId="2" borderId="0" xfId="0" applyNumberFormat="1" applyFont="1" applyFill="1"/>
    <xf numFmtId="0" fontId="10" fillId="2" borderId="0" xfId="0" applyFont="1" applyFill="1"/>
    <xf numFmtId="168" fontId="4" fillId="2" borderId="0" xfId="0" applyNumberFormat="1" applyFont="1" applyFill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10" fontId="4" fillId="2" borderId="0" xfId="0" applyNumberFormat="1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" fillId="4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 applyAlignment="1">
      <alignment vertical="top"/>
    </xf>
    <xf numFmtId="0" fontId="17" fillId="2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/>
    <xf numFmtId="3" fontId="21" fillId="6" borderId="4" xfId="0" applyNumberFormat="1" applyFont="1" applyFill="1" applyBorder="1" applyAlignment="1">
      <alignment horizontal="right"/>
    </xf>
    <xf numFmtId="3" fontId="18" fillId="0" borderId="0" xfId="0" applyNumberFormat="1" applyFont="1" applyAlignment="1">
      <alignment horizontal="right"/>
    </xf>
    <xf numFmtId="0" fontId="22" fillId="7" borderId="0" xfId="0" applyFont="1" applyFill="1"/>
    <xf numFmtId="3" fontId="22" fillId="7" borderId="0" xfId="0" applyNumberFormat="1" applyFont="1" applyFill="1" applyAlignment="1">
      <alignment horizontal="right"/>
    </xf>
    <xf numFmtId="0" fontId="18" fillId="0" borderId="0" xfId="0" applyFont="1" applyAlignment="1">
      <alignment horizontal="right"/>
    </xf>
    <xf numFmtId="0" fontId="23" fillId="7" borderId="0" xfId="0" applyFont="1" applyFill="1"/>
    <xf numFmtId="3" fontId="23" fillId="7" borderId="0" xfId="0" applyNumberFormat="1" applyFont="1" applyFill="1" applyAlignment="1">
      <alignment horizontal="right"/>
    </xf>
    <xf numFmtId="3" fontId="21" fillId="6" borderId="4" xfId="0" applyNumberFormat="1" applyFont="1" applyFill="1" applyBorder="1"/>
    <xf numFmtId="10" fontId="21" fillId="6" borderId="4" xfId="0" applyNumberFormat="1" applyFont="1" applyFill="1" applyBorder="1"/>
    <xf numFmtId="9" fontId="21" fillId="6" borderId="4" xfId="0" applyNumberFormat="1" applyFont="1" applyFill="1" applyBorder="1"/>
    <xf numFmtId="0" fontId="21" fillId="6" borderId="5" xfId="0" applyFont="1" applyFill="1" applyBorder="1" applyAlignment="1">
      <alignment horizontal="right"/>
    </xf>
    <xf numFmtId="3" fontId="18" fillId="0" borderId="0" xfId="0" applyNumberFormat="1" applyFont="1"/>
    <xf numFmtId="3" fontId="21" fillId="6" borderId="5" xfId="0" applyNumberFormat="1" applyFont="1" applyFill="1" applyBorder="1"/>
    <xf numFmtId="10" fontId="18" fillId="0" borderId="0" xfId="0" applyNumberFormat="1" applyFont="1" applyAlignment="1">
      <alignment horizontal="right"/>
    </xf>
    <xf numFmtId="0" fontId="24" fillId="0" borderId="0" xfId="0" applyFont="1"/>
    <xf numFmtId="169" fontId="24" fillId="0" borderId="0" xfId="0" applyNumberFormat="1" applyFont="1" applyAlignment="1">
      <alignment horizontal="right"/>
    </xf>
    <xf numFmtId="0" fontId="21" fillId="6" borderId="6" xfId="0" applyFont="1" applyFill="1" applyBorder="1" applyAlignment="1">
      <alignment horizontal="right"/>
    </xf>
    <xf numFmtId="0" fontId="26" fillId="0" borderId="0" xfId="0" applyFont="1"/>
    <xf numFmtId="0" fontId="27" fillId="0" borderId="0" xfId="0" applyFont="1"/>
    <xf numFmtId="0" fontId="28" fillId="2" borderId="0" xfId="0" applyFont="1" applyFill="1"/>
    <xf numFmtId="0" fontId="17" fillId="2" borderId="0" xfId="0" applyFont="1" applyFill="1" applyAlignment="1">
      <alignment horizontal="right"/>
    </xf>
    <xf numFmtId="170" fontId="18" fillId="0" borderId="0" xfId="0" applyNumberFormat="1" applyFont="1"/>
    <xf numFmtId="169" fontId="18" fillId="0" borderId="0" xfId="0" applyNumberFormat="1" applyFont="1"/>
    <xf numFmtId="0" fontId="7" fillId="2" borderId="0" xfId="0" applyFont="1" applyFill="1" applyAlignment="1">
      <alignment horizontal="center"/>
    </xf>
    <xf numFmtId="0" fontId="0" fillId="0" borderId="0" xfId="0"/>
    <xf numFmtId="0" fontId="16" fillId="2" borderId="0" xfId="0" applyFont="1" applyFill="1" applyAlignment="1">
      <alignment horizontal="center" wrapText="1"/>
    </xf>
    <xf numFmtId="0" fontId="17" fillId="2" borderId="3" xfId="0" applyFont="1" applyFill="1" applyBorder="1"/>
    <xf numFmtId="0" fontId="20" fillId="0" borderId="3" xfId="0" applyFont="1" applyBorder="1"/>
    <xf numFmtId="0" fontId="25" fillId="0" borderId="0" xfId="0" applyFont="1" applyAlignment="1">
      <alignment vertical="top" wrapText="1"/>
    </xf>
    <xf numFmtId="0" fontId="17" fillId="5" borderId="2" xfId="0" applyFont="1" applyFill="1" applyBorder="1"/>
    <xf numFmtId="0" fontId="20" fillId="0" borderId="2" xfId="0" applyFont="1" applyBorder="1"/>
    <xf numFmtId="0" fontId="32" fillId="0" borderId="0" xfId="1"/>
    <xf numFmtId="0" fontId="33" fillId="8" borderId="0" xfId="0" applyFont="1" applyFill="1"/>
    <xf numFmtId="0" fontId="34" fillId="2" borderId="0" xfId="0" applyFont="1" applyFill="1" applyAlignment="1">
      <alignment vertical="top" wrapText="1"/>
    </xf>
    <xf numFmtId="0" fontId="35" fillId="2" borderId="0" xfId="1" applyFont="1" applyFill="1" applyAlignment="1">
      <alignment vertical="top"/>
    </xf>
    <xf numFmtId="0" fontId="32" fillId="3" borderId="0" xfId="1" applyFill="1" applyAlignment="1">
      <alignment horizontal="center" vertical="center"/>
    </xf>
    <xf numFmtId="0" fontId="32" fillId="0" borderId="0" xfId="1"/>
    <xf numFmtId="3" fontId="32" fillId="2" borderId="0" xfId="1" applyNumberFormat="1" applyFill="1" applyAlignment="1">
      <alignment horizontal="left"/>
    </xf>
  </cellXfs>
  <cellStyles count="2">
    <cellStyle name="Hyperlink" xfId="1" builtinId="8"/>
    <cellStyle name="Normal" xfId="0" builtinId="0"/>
  </cellStyles>
  <dxfs count="3">
    <dxf>
      <font>
        <b/>
        <color rgb="FFFF0000"/>
      </font>
      <fill>
        <patternFill patternType="none"/>
      </fill>
    </dxf>
    <dxf>
      <font>
        <i/>
        <color rgb="FFFF9900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5740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923925</xdr:colOff>
      <xdr:row>1</xdr:row>
      <xdr:rowOff>152400</xdr:rowOff>
    </xdr:from>
    <xdr:ext cx="4686300" cy="5905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3</xdr:row>
      <xdr:rowOff>47625</xdr:rowOff>
    </xdr:from>
    <xdr:ext cx="5391150" cy="3924300"/>
    <xdr:pic>
      <xdr:nvPicPr>
        <xdr:cNvPr id="3" name="image2.png" title="Afbeeldi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244475</xdr:colOff>
      <xdr:row>26</xdr:row>
      <xdr:rowOff>244475</xdr:rowOff>
    </xdr:from>
    <xdr:ext cx="571500" cy="1590675"/>
    <xdr:pic>
      <xdr:nvPicPr>
        <xdr:cNvPr id="4" name="image3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27375" y="5273675"/>
          <a:ext cx="571500" cy="15906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1</xdr:row>
      <xdr:rowOff>285750</xdr:rowOff>
    </xdr:from>
    <xdr:ext cx="250507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jnverkoopmakelaar.nl/hoe-werkt-het?utm_source=excel&amp;utm_medium=download&amp;utm_campaign=rekenmodel" TargetMode="External"/><Relationship Id="rId2" Type="http://schemas.openxmlformats.org/officeDocument/2006/relationships/hyperlink" Target="https://www.mijnverkoopmakelaar.nl/hoe-werkt-het" TargetMode="External"/><Relationship Id="rId1" Type="http://schemas.openxmlformats.org/officeDocument/2006/relationships/hyperlink" Target="http://mijnverkoopmakelaar.nl/rekentool-nieuwe-woning?utm_source=excel&amp;utm_medium=download&amp;utm_campaign=rekenmode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ijnverkoopmakelaar.nl/huis-kopen/kosten/kosten-koper" TargetMode="External"/><Relationship Id="rId3" Type="http://schemas.openxmlformats.org/officeDocument/2006/relationships/hyperlink" Target="https://mijnverkoopmakelaar.nl/hypotheek" TargetMode="External"/><Relationship Id="rId7" Type="http://schemas.openxmlformats.org/officeDocument/2006/relationships/hyperlink" Target="https://mijnverkoopmakelaar.nl/huis-kopen/kosten/kosten-koper" TargetMode="External"/><Relationship Id="rId2" Type="http://schemas.openxmlformats.org/officeDocument/2006/relationships/hyperlink" Target="https://mijnverkoopmakelaar.nl/huis-kopen/kosten/kosten-koper" TargetMode="External"/><Relationship Id="rId1" Type="http://schemas.openxmlformats.org/officeDocument/2006/relationships/hyperlink" Target="https://www.mijnverkoopmakelaar.nl/" TargetMode="External"/><Relationship Id="rId6" Type="http://schemas.openxmlformats.org/officeDocument/2006/relationships/hyperlink" Target="https://mijnverkoopmakelaar.nl/huis-verkopen/kosten/?utm_source=excel&amp;utm_medium=download&amp;utm_campaign=rekenmodel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mijnverkoopmakelaar.nl/huis-kopen/kosten/kosten-koper" TargetMode="External"/><Relationship Id="rId10" Type="http://schemas.openxmlformats.org/officeDocument/2006/relationships/hyperlink" Target="https://api.whatsapp.com/send/?phone=31202442790&amp;text&amp;type=phone_number&amp;app_absent=0" TargetMode="External"/><Relationship Id="rId4" Type="http://schemas.openxmlformats.org/officeDocument/2006/relationships/hyperlink" Target="https://mijnverkoopmakelaar.nl/huis-kopen/kosten/kosten-koper" TargetMode="External"/><Relationship Id="rId9" Type="http://schemas.openxmlformats.org/officeDocument/2006/relationships/hyperlink" Target="https://mijnverkoopmakelaar.nl/hypotheek?utm_source=excel&amp;utm_medium=download&amp;utm_campaign=rekenmod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78"/>
  <sheetViews>
    <sheetView showGridLines="0" tabSelected="1" workbookViewId="0">
      <selection activeCell="C10" sqref="C10"/>
    </sheetView>
  </sheetViews>
  <sheetFormatPr baseColWidth="10" defaultColWidth="12.6640625" defaultRowHeight="15.75" customHeight="1" zeroHeight="1" x14ac:dyDescent="0.15"/>
  <cols>
    <col min="2" max="2" width="25.1640625" customWidth="1"/>
    <col min="15" max="15" width="0.33203125" customWidth="1"/>
  </cols>
  <sheetData>
    <row r="1" spans="1:24" ht="14" x14ac:dyDescent="0.15">
      <c r="A1" s="1"/>
      <c r="B1" s="2"/>
      <c r="C1" s="3"/>
      <c r="D1" s="4"/>
      <c r="E1" s="1"/>
      <c r="F1" s="1"/>
      <c r="G1" s="5"/>
      <c r="H1" s="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" x14ac:dyDescent="0.15">
      <c r="A2" s="1"/>
      <c r="B2" s="5"/>
      <c r="C2" s="6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" x14ac:dyDescent="0.15">
      <c r="A3" s="1"/>
      <c r="B3" s="7"/>
      <c r="C3" s="8"/>
      <c r="D3" s="9"/>
      <c r="E3" s="1"/>
      <c r="F3" s="1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" x14ac:dyDescent="0.15">
      <c r="A4" s="1"/>
      <c r="B4" s="1"/>
      <c r="C4" s="10"/>
      <c r="D4" s="11"/>
      <c r="E4" s="1"/>
      <c r="F4" s="1"/>
      <c r="G4" s="2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" x14ac:dyDescent="0.15">
      <c r="A5" s="1"/>
      <c r="B5" s="2"/>
      <c r="C5" s="12"/>
      <c r="D5" s="1"/>
      <c r="E5" s="1"/>
      <c r="F5" s="1"/>
      <c r="G5" s="2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" x14ac:dyDescent="0.15">
      <c r="A6" s="1"/>
      <c r="B6" s="2"/>
      <c r="C6" s="12"/>
      <c r="D6" s="1"/>
      <c r="E6" s="1"/>
      <c r="F6" s="1"/>
      <c r="G6" s="5"/>
      <c r="H6" s="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" x14ac:dyDescent="0.15">
      <c r="A7" s="1"/>
      <c r="B7" s="2"/>
      <c r="C7" s="1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0" x14ac:dyDescent="0.2">
      <c r="A8" s="1"/>
      <c r="B8" s="13" t="s">
        <v>0</v>
      </c>
      <c r="C8" s="6"/>
      <c r="D8" s="1"/>
      <c r="E8" s="1"/>
      <c r="F8" s="1"/>
      <c r="G8" s="1"/>
      <c r="H8" s="1"/>
      <c r="I8" s="1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" x14ac:dyDescent="0.2">
      <c r="A9" s="1"/>
      <c r="B9" s="15" t="s">
        <v>1</v>
      </c>
      <c r="C9" s="10"/>
      <c r="D9" s="16"/>
      <c r="E9" s="16"/>
      <c r="F9" s="1"/>
      <c r="G9" s="5"/>
      <c r="H9" s="1"/>
      <c r="I9" s="1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" x14ac:dyDescent="0.15">
      <c r="A10" s="1"/>
      <c r="B10" s="17" t="s">
        <v>2</v>
      </c>
      <c r="C10" s="74" t="s">
        <v>3</v>
      </c>
      <c r="D10" s="18"/>
      <c r="E10" s="12"/>
      <c r="F10" s="1"/>
      <c r="G10" s="2"/>
      <c r="H10" s="12"/>
      <c r="I10" s="19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" x14ac:dyDescent="0.15">
      <c r="A11" s="20"/>
      <c r="B11" s="6"/>
      <c r="C11" s="6"/>
      <c r="D11" s="1"/>
      <c r="E11" s="6"/>
      <c r="F11" s="1"/>
      <c r="G11" s="2"/>
      <c r="H11" s="12"/>
      <c r="I11" s="1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" x14ac:dyDescent="0.2">
      <c r="A12" s="20"/>
      <c r="B12" s="21" t="s">
        <v>4</v>
      </c>
      <c r="C12" s="22"/>
      <c r="D12" s="1"/>
      <c r="E12" s="1"/>
      <c r="F12" s="1"/>
      <c r="G12" s="2"/>
      <c r="H12" s="12"/>
      <c r="I12" s="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" x14ac:dyDescent="0.2">
      <c r="A13" s="1"/>
      <c r="B13" s="23" t="s">
        <v>5</v>
      </c>
      <c r="C13" s="1"/>
      <c r="D13" s="1"/>
      <c r="E13" s="1"/>
      <c r="F13" s="1"/>
      <c r="G13" s="2"/>
      <c r="H13" s="12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" x14ac:dyDescent="0.15">
      <c r="A14" s="1"/>
      <c r="B14" s="24" t="s">
        <v>6</v>
      </c>
      <c r="C14" s="25"/>
      <c r="D14" s="1"/>
      <c r="E14" s="1"/>
      <c r="F14" s="1"/>
      <c r="G14" s="2"/>
      <c r="H14" s="12"/>
      <c r="I14" s="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" x14ac:dyDescent="0.2">
      <c r="A15" s="1"/>
      <c r="B15" s="23"/>
      <c r="C15" s="25"/>
      <c r="D15" s="1"/>
      <c r="E15" s="1"/>
      <c r="F15" s="1"/>
      <c r="G15" s="5"/>
      <c r="H15" s="6"/>
      <c r="I15" s="1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" x14ac:dyDescent="0.2">
      <c r="A16" s="1"/>
      <c r="B16" s="23" t="s">
        <v>7</v>
      </c>
      <c r="C16" s="1"/>
      <c r="D16" s="1"/>
      <c r="E16" s="1"/>
      <c r="F16" s="1"/>
      <c r="G16" s="1"/>
      <c r="H16" s="1"/>
      <c r="I16" s="1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6" x14ac:dyDescent="0.2">
      <c r="A17" s="1"/>
      <c r="B17" s="23"/>
      <c r="C17" s="1"/>
      <c r="D17" s="1"/>
      <c r="E17" s="1"/>
      <c r="F17" s="1"/>
      <c r="G17" s="1"/>
      <c r="H17" s="1"/>
      <c r="I17" s="1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6" x14ac:dyDescent="0.2">
      <c r="A18" s="1"/>
      <c r="B18" s="23" t="s">
        <v>8</v>
      </c>
      <c r="C18" s="12"/>
      <c r="D18" s="1"/>
      <c r="E18" s="1"/>
      <c r="F18" s="1"/>
      <c r="G18" s="1"/>
      <c r="H18" s="1"/>
      <c r="I18" s="1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6" x14ac:dyDescent="0.2">
      <c r="A19" s="1"/>
      <c r="B19" s="23"/>
      <c r="C19" s="3"/>
      <c r="D19" s="1"/>
      <c r="E19" s="1"/>
      <c r="F19" s="1"/>
      <c r="G19" s="1"/>
      <c r="H19" s="1"/>
      <c r="I19" s="1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6" x14ac:dyDescent="0.2">
      <c r="A20" s="1"/>
      <c r="B20" s="23" t="s">
        <v>9</v>
      </c>
      <c r="C20" s="26"/>
      <c r="D20" s="1"/>
      <c r="E20" s="1"/>
      <c r="F20" s="1"/>
      <c r="G20" s="1"/>
      <c r="H20" s="1"/>
      <c r="I20" s="1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" x14ac:dyDescent="0.15">
      <c r="A21" s="1"/>
      <c r="B21" s="27"/>
      <c r="C21" s="1"/>
      <c r="D21" s="1"/>
      <c r="E21" s="1"/>
      <c r="F21" s="1"/>
      <c r="G21" s="1"/>
      <c r="H21" s="1"/>
      <c r="I21" s="1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" x14ac:dyDescent="0.15">
      <c r="A22" s="1"/>
      <c r="B22" s="1"/>
      <c r="C22" s="3"/>
      <c r="D22" s="1"/>
      <c r="E22" s="1"/>
      <c r="F22" s="1"/>
      <c r="G22" s="1"/>
      <c r="H22" s="1"/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0" x14ac:dyDescent="0.2">
      <c r="A23" s="1"/>
      <c r="B23" s="1"/>
      <c r="C23" s="1"/>
      <c r="D23" s="1"/>
      <c r="E23" s="1"/>
      <c r="F23" s="1"/>
      <c r="G23" s="1"/>
      <c r="H23" s="1"/>
      <c r="I23" s="14"/>
      <c r="J23" s="60" t="s">
        <v>10</v>
      </c>
      <c r="K23" s="61"/>
      <c r="L23" s="61"/>
      <c r="M23" s="61"/>
      <c r="N23" s="61"/>
      <c r="O23" s="61"/>
      <c r="P23" s="61"/>
      <c r="Q23" s="1"/>
      <c r="R23" s="1"/>
      <c r="S23" s="1"/>
      <c r="T23" s="1"/>
      <c r="U23" s="1"/>
      <c r="V23" s="1"/>
      <c r="W23" s="1"/>
      <c r="X23" s="1"/>
    </row>
    <row r="24" spans="1:24" ht="14" x14ac:dyDescent="0.15">
      <c r="A24" s="1"/>
      <c r="B24" s="28" t="s">
        <v>11</v>
      </c>
      <c r="C24" s="12"/>
      <c r="D24" s="12"/>
      <c r="E24" s="12"/>
      <c r="F24" s="1"/>
      <c r="G24" s="1"/>
      <c r="H24" s="1"/>
      <c r="I24" s="14"/>
      <c r="J24" s="62" t="s">
        <v>12</v>
      </c>
      <c r="K24" s="61"/>
      <c r="L24" s="61"/>
      <c r="M24" s="61"/>
      <c r="N24" s="61"/>
      <c r="O24" s="61"/>
      <c r="P24" s="61"/>
      <c r="Q24" s="1"/>
      <c r="R24" s="1"/>
      <c r="S24" s="1"/>
      <c r="T24" s="1"/>
      <c r="U24" s="1"/>
      <c r="V24" s="1"/>
      <c r="W24" s="1"/>
      <c r="X24" s="1"/>
    </row>
    <row r="25" spans="1:24" ht="14" x14ac:dyDescent="0.15">
      <c r="A25" s="1"/>
      <c r="B25" s="29" t="s">
        <v>13</v>
      </c>
      <c r="C25" s="3"/>
      <c r="D25" s="3"/>
      <c r="E25" s="3"/>
      <c r="F25" s="1"/>
      <c r="G25" s="1"/>
      <c r="H25" s="1"/>
      <c r="I25" s="14"/>
      <c r="J25" s="61"/>
      <c r="K25" s="61"/>
      <c r="L25" s="61"/>
      <c r="M25" s="61"/>
      <c r="N25" s="61"/>
      <c r="O25" s="61"/>
      <c r="P25" s="61"/>
      <c r="Q25" s="1"/>
      <c r="R25" s="1"/>
      <c r="S25" s="1"/>
      <c r="T25" s="1"/>
      <c r="U25" s="1"/>
      <c r="V25" s="1"/>
      <c r="W25" s="1"/>
      <c r="X25" s="1"/>
    </row>
    <row r="26" spans="1:24" ht="14" x14ac:dyDescent="0.15">
      <c r="A26" s="1"/>
      <c r="B26" s="5"/>
      <c r="C26" s="6"/>
      <c r="D26" s="6"/>
      <c r="E26" s="6"/>
      <c r="F26" s="1"/>
      <c r="G26" s="1"/>
      <c r="H26" s="1"/>
      <c r="I26" s="14"/>
      <c r="J26" s="61"/>
      <c r="K26" s="61"/>
      <c r="L26" s="61"/>
      <c r="M26" s="61"/>
      <c r="N26" s="61"/>
      <c r="O26" s="61"/>
      <c r="P26" s="61"/>
      <c r="Q26" s="1"/>
      <c r="R26" s="1"/>
      <c r="S26" s="1"/>
      <c r="T26" s="1"/>
      <c r="U26" s="1"/>
      <c r="V26" s="1"/>
      <c r="W26" s="1"/>
      <c r="X26" s="1"/>
    </row>
    <row r="27" spans="1:24" ht="40" customHeight="1" x14ac:dyDescent="0.15">
      <c r="A27" s="1"/>
      <c r="B27" s="1"/>
      <c r="C27" s="1"/>
      <c r="D27" s="1"/>
      <c r="E27" s="1"/>
      <c r="F27" s="1"/>
      <c r="G27" s="1"/>
      <c r="H27" s="1"/>
      <c r="I27" s="14"/>
      <c r="J27" s="61"/>
      <c r="K27" s="61"/>
      <c r="L27" s="61"/>
      <c r="M27" s="61"/>
      <c r="N27" s="61"/>
      <c r="O27" s="61"/>
      <c r="P27" s="61"/>
      <c r="Q27" s="1"/>
      <c r="R27" s="1"/>
      <c r="S27" s="1"/>
      <c r="T27" s="1"/>
      <c r="U27" s="1"/>
      <c r="V27" s="1"/>
      <c r="W27" s="1"/>
      <c r="X27" s="1"/>
    </row>
    <row r="28" spans="1:24" ht="14" x14ac:dyDescent="0.15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" x14ac:dyDescent="0.15">
      <c r="A29" s="1"/>
      <c r="B29" s="2"/>
      <c r="C29" s="3"/>
      <c r="D29" s="1"/>
      <c r="E29" s="1"/>
      <c r="F29" s="1"/>
      <c r="G29" s="1"/>
      <c r="H29" s="1"/>
      <c r="I29" s="1"/>
      <c r="J29" s="1"/>
      <c r="K29" s="72" t="s">
        <v>14</v>
      </c>
      <c r="L29" s="73"/>
      <c r="M29" s="73"/>
      <c r="N29" s="73"/>
      <c r="O29" s="30"/>
      <c r="P29" s="1"/>
      <c r="Q29" s="1"/>
      <c r="R29" s="1"/>
      <c r="S29" s="1"/>
      <c r="T29" s="1"/>
      <c r="U29" s="1"/>
      <c r="V29" s="1"/>
      <c r="W29" s="1"/>
      <c r="X29" s="1"/>
    </row>
    <row r="30" spans="1:24" ht="14" x14ac:dyDescent="0.15">
      <c r="A30" s="1"/>
      <c r="B30" s="2"/>
      <c r="C30" s="12"/>
      <c r="D30" s="1"/>
      <c r="E30" s="1"/>
      <c r="F30" s="1"/>
      <c r="G30" s="1"/>
      <c r="H30" s="1"/>
      <c r="I30" s="1"/>
      <c r="J30" s="1"/>
      <c r="K30" s="73"/>
      <c r="L30" s="73"/>
      <c r="M30" s="73"/>
      <c r="N30" s="73"/>
      <c r="O30" s="30"/>
      <c r="P30" s="1"/>
      <c r="Q30" s="1"/>
      <c r="R30" s="1"/>
      <c r="S30" s="1"/>
      <c r="T30" s="1"/>
      <c r="U30" s="1"/>
      <c r="V30" s="1"/>
      <c r="W30" s="1"/>
      <c r="X30" s="1"/>
    </row>
    <row r="31" spans="1:24" ht="8.25" customHeight="1" x14ac:dyDescent="0.15">
      <c r="A31" s="1"/>
      <c r="B31" s="2"/>
      <c r="C31" s="12"/>
      <c r="D31" s="1"/>
      <c r="E31" s="1"/>
      <c r="F31" s="1"/>
      <c r="G31" s="10"/>
      <c r="H31" s="1"/>
      <c r="I31" s="1"/>
      <c r="J31" s="1"/>
      <c r="K31" s="73"/>
      <c r="L31" s="73"/>
      <c r="M31" s="73"/>
      <c r="N31" s="73"/>
      <c r="O31" s="30"/>
      <c r="P31" s="1"/>
      <c r="Q31" s="1"/>
      <c r="R31" s="1"/>
      <c r="S31" s="1"/>
      <c r="T31" s="1"/>
      <c r="U31" s="1"/>
      <c r="V31" s="1"/>
      <c r="W31" s="1"/>
      <c r="X31" s="1"/>
    </row>
    <row r="32" spans="1:24" ht="3.75" customHeight="1" x14ac:dyDescent="0.15">
      <c r="A32" s="1"/>
      <c r="B32" s="2"/>
      <c r="C32" s="12"/>
      <c r="D32" s="1"/>
      <c r="E32" s="1"/>
      <c r="F32" s="1"/>
      <c r="G32" s="1"/>
      <c r="H32" s="1"/>
      <c r="I32" s="1"/>
      <c r="J32" s="1"/>
      <c r="K32" s="30"/>
      <c r="L32" s="30"/>
      <c r="M32" s="30"/>
      <c r="N32" s="30"/>
      <c r="O32" s="30"/>
      <c r="P32" s="1"/>
      <c r="Q32" s="1"/>
      <c r="R32" s="1"/>
      <c r="S32" s="1"/>
      <c r="T32" s="1"/>
      <c r="U32" s="1"/>
      <c r="V32" s="1"/>
      <c r="W32" s="1"/>
      <c r="X32" s="1"/>
    </row>
    <row r="33" spans="1:24" ht="13" x14ac:dyDescent="0.15">
      <c r="A33" s="1"/>
      <c r="B33" s="1"/>
      <c r="C33" s="1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" x14ac:dyDescent="0.15">
      <c r="A34" s="1"/>
      <c r="B34" s="5"/>
      <c r="C34" s="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3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3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3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3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3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3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3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3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6" hidden="1" customHeight="1" x14ac:dyDescent="0.15"/>
    <row r="51" spans="1:24" ht="16" hidden="1" customHeight="1" x14ac:dyDescent="0.15"/>
    <row r="52" spans="1:24" ht="16" hidden="1" customHeight="1" x14ac:dyDescent="0.15"/>
    <row r="53" spans="1:24" ht="16" hidden="1" customHeight="1" x14ac:dyDescent="0.15"/>
    <row r="54" spans="1:24" ht="16" hidden="1" customHeight="1" x14ac:dyDescent="0.15"/>
    <row r="55" spans="1:24" ht="16" hidden="1" customHeight="1" x14ac:dyDescent="0.15"/>
    <row r="56" spans="1:24" ht="16" hidden="1" customHeight="1" x14ac:dyDescent="0.15"/>
    <row r="57" spans="1:24" ht="16" hidden="1" customHeight="1" x14ac:dyDescent="0.15"/>
    <row r="58" spans="1:24" ht="16" hidden="1" customHeight="1" x14ac:dyDescent="0.15"/>
    <row r="59" spans="1:24" ht="16" hidden="1" customHeight="1" x14ac:dyDescent="0.15"/>
    <row r="60" spans="1:24" ht="16" hidden="1" customHeight="1" x14ac:dyDescent="0.15"/>
    <row r="61" spans="1:24" ht="16" hidden="1" customHeight="1" x14ac:dyDescent="0.15"/>
    <row r="62" spans="1:24" ht="16" hidden="1" customHeight="1" x14ac:dyDescent="0.15"/>
    <row r="63" spans="1:24" ht="16" hidden="1" customHeight="1" x14ac:dyDescent="0.15"/>
    <row r="64" spans="1:24" ht="16" hidden="1" customHeight="1" x14ac:dyDescent="0.15"/>
    <row r="65" ht="16" hidden="1" customHeight="1" x14ac:dyDescent="0.15"/>
    <row r="66" ht="16" hidden="1" customHeight="1" x14ac:dyDescent="0.15"/>
    <row r="67" ht="16" hidden="1" customHeight="1" x14ac:dyDescent="0.15"/>
    <row r="68" ht="16" hidden="1" customHeight="1" x14ac:dyDescent="0.15"/>
    <row r="69" ht="16" hidden="1" customHeight="1" x14ac:dyDescent="0.15"/>
    <row r="70" ht="16" hidden="1" customHeight="1" x14ac:dyDescent="0.15"/>
    <row r="71" ht="16" hidden="1" customHeight="1" x14ac:dyDescent="0.15"/>
    <row r="72" ht="16" hidden="1" customHeight="1" x14ac:dyDescent="0.15"/>
    <row r="73" ht="16" hidden="1" customHeight="1" x14ac:dyDescent="0.15"/>
    <row r="74" ht="16" hidden="1" customHeight="1" x14ac:dyDescent="0.15"/>
    <row r="75" ht="16" hidden="1" customHeight="1" x14ac:dyDescent="0.15"/>
    <row r="76" ht="16" hidden="1" customHeight="1" x14ac:dyDescent="0.15"/>
    <row r="77" ht="16" hidden="1" customHeight="1" x14ac:dyDescent="0.15"/>
    <row r="78" ht="16" hidden="1" customHeight="1" x14ac:dyDescent="0.15"/>
  </sheetData>
  <mergeCells count="3">
    <mergeCell ref="J23:P23"/>
    <mergeCell ref="J24:P27"/>
    <mergeCell ref="K29:N31"/>
  </mergeCells>
  <hyperlinks>
    <hyperlink ref="C10" r:id="rId1" xr:uid="{00000000-0004-0000-0000-000000000000}"/>
    <hyperlink ref="K29" r:id="rId2" xr:uid="{00000000-0004-0000-0000-000001000000}"/>
    <hyperlink ref="K29:N31" r:id="rId3" display="Vind de beste makelaar" xr:uid="{2733C7CD-6CB8-C144-B7A8-D33B0EEF5BF5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48"/>
  <sheetViews>
    <sheetView showGridLines="0" zoomScale="119" workbookViewId="0">
      <selection activeCell="E29" sqref="E29"/>
    </sheetView>
  </sheetViews>
  <sheetFormatPr baseColWidth="10" defaultColWidth="12.6640625" defaultRowHeight="15.75" customHeight="1" x14ac:dyDescent="0.15"/>
  <cols>
    <col min="1" max="1" width="3" customWidth="1"/>
    <col min="2" max="2" width="64.33203125" customWidth="1"/>
    <col min="3" max="3" width="12.5" customWidth="1"/>
    <col min="4" max="4" width="4.6640625" customWidth="1"/>
    <col min="5" max="5" width="38.1640625" customWidth="1"/>
    <col min="6" max="6" width="17.6640625" customWidth="1"/>
    <col min="7" max="7" width="6.6640625" customWidth="1"/>
    <col min="8" max="8" width="27.6640625" customWidth="1"/>
    <col min="10" max="10" width="3.1640625" customWidth="1"/>
  </cols>
  <sheetData>
    <row r="1" spans="1:13" ht="7.5" customHeight="1" x14ac:dyDescent="0.2">
      <c r="A1" s="31"/>
      <c r="B1" s="13"/>
      <c r="C1" s="31"/>
      <c r="D1" s="32"/>
      <c r="E1" s="31"/>
      <c r="F1" s="31"/>
      <c r="G1" s="32"/>
      <c r="H1" s="32"/>
      <c r="I1" s="32"/>
      <c r="J1" s="32"/>
      <c r="K1" s="32"/>
      <c r="L1" s="32"/>
      <c r="M1" s="32"/>
    </row>
    <row r="2" spans="1:13" ht="47.25" customHeight="1" x14ac:dyDescent="0.15">
      <c r="A2" s="31"/>
      <c r="B2" s="70" t="s">
        <v>238</v>
      </c>
      <c r="C2" s="31"/>
      <c r="D2" s="32"/>
      <c r="E2" s="33" t="s">
        <v>15</v>
      </c>
      <c r="F2" s="31"/>
      <c r="G2" s="32"/>
      <c r="H2" s="32"/>
      <c r="I2" s="32"/>
      <c r="J2" s="32"/>
      <c r="K2" s="32"/>
      <c r="L2" s="32"/>
      <c r="M2" s="32"/>
    </row>
    <row r="3" spans="1:13" ht="18" customHeight="1" x14ac:dyDescent="0.15">
      <c r="A3" s="31"/>
      <c r="B3" s="34"/>
      <c r="C3" s="31"/>
      <c r="D3" s="32"/>
      <c r="E3" s="34"/>
      <c r="F3" s="31"/>
      <c r="G3" s="31"/>
      <c r="H3" s="32"/>
      <c r="I3" s="32"/>
      <c r="J3" s="32"/>
      <c r="K3" s="32"/>
      <c r="L3" s="32"/>
      <c r="M3" s="32"/>
    </row>
    <row r="4" spans="1:13" ht="13" x14ac:dyDescent="0.15">
      <c r="A4" s="35"/>
      <c r="B4" s="35"/>
      <c r="C4" s="35"/>
      <c r="E4" s="35"/>
      <c r="F4" s="35"/>
    </row>
    <row r="5" spans="1:13" ht="13" x14ac:dyDescent="0.15">
      <c r="A5" s="35"/>
      <c r="B5" s="66" t="s">
        <v>16</v>
      </c>
      <c r="C5" s="67"/>
      <c r="E5" s="63" t="s">
        <v>17</v>
      </c>
      <c r="F5" s="64"/>
    </row>
    <row r="6" spans="1:13" ht="13" x14ac:dyDescent="0.15">
      <c r="A6" s="36"/>
      <c r="B6" s="36" t="s">
        <v>18</v>
      </c>
      <c r="C6" s="37"/>
      <c r="E6" s="36" t="s">
        <v>19</v>
      </c>
      <c r="F6" s="38">
        <f>C7</f>
        <v>0</v>
      </c>
    </row>
    <row r="7" spans="1:13" ht="13" x14ac:dyDescent="0.15">
      <c r="A7" s="36"/>
      <c r="B7" s="36" t="s">
        <v>20</v>
      </c>
      <c r="C7" s="37"/>
      <c r="E7" s="36" t="str">
        <f>_xlfn.CONCAT($C$6," - m2 prijs")</f>
        <v xml:space="preserve"> - m2 prijs</v>
      </c>
      <c r="F7" s="38">
        <f>IFERROR(IF(ISBLANK($C$8),VLOOKUP($C$6,'Steden m2 prijs'!$A$2:$B$937,2,0),$C$8),0)</f>
        <v>0</v>
      </c>
    </row>
    <row r="8" spans="1:13" ht="13" x14ac:dyDescent="0.15">
      <c r="B8" s="36" t="s">
        <v>21</v>
      </c>
      <c r="C8" s="37"/>
      <c r="E8" s="39" t="s">
        <v>22</v>
      </c>
      <c r="F8" s="40">
        <f>F6*F7</f>
        <v>0</v>
      </c>
    </row>
    <row r="9" spans="1:13" ht="13" x14ac:dyDescent="0.15">
      <c r="A9" s="36"/>
      <c r="B9" s="36"/>
      <c r="C9" s="41"/>
      <c r="F9" s="41"/>
    </row>
    <row r="10" spans="1:13" ht="13" x14ac:dyDescent="0.15">
      <c r="A10" s="36"/>
      <c r="B10" s="36" t="s">
        <v>23</v>
      </c>
      <c r="C10" s="37" t="s">
        <v>90</v>
      </c>
      <c r="E10" s="68" t="s">
        <v>24</v>
      </c>
      <c r="F10" s="38">
        <f>IF(C34="Nee",0.02*$F$8,IF(F8&gt;510000,"Aankoopbedrag te hoog voor startersvrijstelling!",0))</f>
        <v>0</v>
      </c>
    </row>
    <row r="11" spans="1:13" ht="13" x14ac:dyDescent="0.15">
      <c r="B11" s="36" t="s">
        <v>25</v>
      </c>
      <c r="C11" s="37"/>
      <c r="E11" s="68" t="s">
        <v>26</v>
      </c>
      <c r="F11" s="38">
        <f>IF(ISBLANK($C$31),2000,$C$31)</f>
        <v>2000</v>
      </c>
    </row>
    <row r="12" spans="1:13" ht="13" x14ac:dyDescent="0.15">
      <c r="B12" s="36" t="s">
        <v>27</v>
      </c>
      <c r="C12" s="37"/>
      <c r="E12" s="68" t="s">
        <v>28</v>
      </c>
      <c r="F12" s="38">
        <f>IF(ISBLANK($C$32),2000,$C$32)</f>
        <v>2000</v>
      </c>
    </row>
    <row r="13" spans="1:13" ht="13" x14ac:dyDescent="0.15">
      <c r="C13" s="41"/>
      <c r="E13" s="68" t="s">
        <v>29</v>
      </c>
      <c r="F13" s="38">
        <f>IF(ISBLANK($C$33),0.011*F8,$C$33)</f>
        <v>0</v>
      </c>
    </row>
    <row r="14" spans="1:13" ht="13" x14ac:dyDescent="0.15">
      <c r="A14" s="35"/>
      <c r="B14" s="66" t="s">
        <v>30</v>
      </c>
      <c r="C14" s="67"/>
      <c r="E14" s="42" t="s">
        <v>31</v>
      </c>
      <c r="F14" s="43">
        <f>SUM(F10:F13)</f>
        <v>4000</v>
      </c>
    </row>
    <row r="15" spans="1:13" ht="13" x14ac:dyDescent="0.15">
      <c r="A15" s="36"/>
      <c r="B15" s="36" t="s">
        <v>32</v>
      </c>
      <c r="C15" s="44"/>
      <c r="F15" s="41"/>
    </row>
    <row r="16" spans="1:13" ht="13" x14ac:dyDescent="0.15">
      <c r="A16" s="36"/>
      <c r="B16" s="36" t="s">
        <v>33</v>
      </c>
      <c r="C16" s="45"/>
      <c r="E16" s="36" t="s">
        <v>34</v>
      </c>
      <c r="F16" s="38">
        <f>IF(ISBLANK($C$40),0,$C$40)</f>
        <v>0</v>
      </c>
    </row>
    <row r="17" spans="1:9" ht="13" x14ac:dyDescent="0.15">
      <c r="A17" s="36"/>
      <c r="B17" s="36" t="s">
        <v>35</v>
      </c>
      <c r="C17" s="44"/>
      <c r="E17" s="36" t="s">
        <v>36</v>
      </c>
      <c r="F17" s="38">
        <f>0.1*$F$16</f>
        <v>0</v>
      </c>
    </row>
    <row r="18" spans="1:9" ht="13" x14ac:dyDescent="0.15">
      <c r="A18" s="36"/>
      <c r="B18" s="36" t="s">
        <v>37</v>
      </c>
      <c r="C18" s="44"/>
      <c r="E18" s="39" t="s">
        <v>38</v>
      </c>
      <c r="F18" s="40">
        <f>F8+F14+SUM(F16:F17)</f>
        <v>4000</v>
      </c>
    </row>
    <row r="20" spans="1:9" ht="13" x14ac:dyDescent="0.15">
      <c r="A20" s="36"/>
      <c r="B20" s="36" t="s">
        <v>39</v>
      </c>
      <c r="C20" s="46"/>
      <c r="E20" s="63" t="s">
        <v>40</v>
      </c>
      <c r="F20" s="64"/>
    </row>
    <row r="21" spans="1:9" ht="13" x14ac:dyDescent="0.15">
      <c r="A21" s="36"/>
      <c r="B21" s="36" t="s">
        <v>41</v>
      </c>
      <c r="C21" s="45"/>
      <c r="E21" s="36" t="s">
        <v>42</v>
      </c>
      <c r="F21" s="38">
        <f>C11</f>
        <v>0</v>
      </c>
    </row>
    <row r="22" spans="1:9" ht="13" x14ac:dyDescent="0.15">
      <c r="A22" s="36"/>
      <c r="E22" s="36" t="str">
        <f>_xlfn.CONCAT($C$10," - m2 prijs")</f>
        <v>Alkmaar - m2 prijs</v>
      </c>
      <c r="F22" s="38">
        <f>IFERROR(IF(ISBLANK($C$12),VLOOKUP($C$10,'Steden m2 prijs'!$A$2:$B$937,2,0),$C$12), "Beantwoord de vragen")</f>
        <v>4750</v>
      </c>
    </row>
    <row r="23" spans="1:9" ht="13" x14ac:dyDescent="0.15">
      <c r="B23" s="36" t="s">
        <v>43</v>
      </c>
      <c r="C23" s="47" t="s">
        <v>44</v>
      </c>
      <c r="E23" s="39" t="s">
        <v>45</v>
      </c>
      <c r="F23" s="40">
        <f>IFERROR(F21*F22,"-")</f>
        <v>0</v>
      </c>
    </row>
    <row r="24" spans="1:9" ht="13" x14ac:dyDescent="0.15">
      <c r="A24" s="36"/>
      <c r="B24" s="36" t="str">
        <f>"Welk deel van nieuwe hypotheek is "&amp;LOWER(C23)&amp;" ?"</f>
        <v>Welk deel van nieuwe hypotheek is annuïtair ?</v>
      </c>
      <c r="C24" s="45">
        <f>1-C20</f>
        <v>1</v>
      </c>
      <c r="F24" s="48"/>
    </row>
    <row r="25" spans="1:9" ht="13" x14ac:dyDescent="0.15">
      <c r="A25" s="36"/>
      <c r="B25" s="36" t="str">
        <f>"Wat is het rentepercentage voor het "&amp;LOWER(C23)&amp;"e deel?"</f>
        <v>Wat is het rentepercentage voor het annuïtaire deel?</v>
      </c>
      <c r="C25" s="45"/>
      <c r="E25" s="63" t="s">
        <v>46</v>
      </c>
      <c r="F25" s="64"/>
    </row>
    <row r="26" spans="1:9" ht="13" x14ac:dyDescent="0.15">
      <c r="A26" s="36"/>
      <c r="B26" s="36" t="s">
        <v>47</v>
      </c>
      <c r="C26" s="44"/>
      <c r="E26" s="36" t="s">
        <v>48</v>
      </c>
      <c r="F26" s="38">
        <f>IF($C$37="Ja",500,0)</f>
        <v>0</v>
      </c>
    </row>
    <row r="27" spans="1:9" ht="13" x14ac:dyDescent="0.15">
      <c r="B27" s="36"/>
      <c r="E27" s="68" t="s">
        <v>49</v>
      </c>
      <c r="F27" s="38">
        <f>IFERROR(IF(ISBLANK($C$38),0.011*$F$23,$C$38),"Beantwoord de vragen")</f>
        <v>0</v>
      </c>
    </row>
    <row r="28" spans="1:9" ht="13" x14ac:dyDescent="0.15">
      <c r="A28" s="36"/>
      <c r="B28" s="36" t="s">
        <v>50</v>
      </c>
      <c r="C28" s="44"/>
      <c r="E28" s="68" t="s">
        <v>51</v>
      </c>
      <c r="F28" s="38">
        <v>100</v>
      </c>
    </row>
    <row r="29" spans="1:9" ht="13" x14ac:dyDescent="0.15">
      <c r="E29" s="68" t="s">
        <v>52</v>
      </c>
      <c r="F29" s="38">
        <f>IF($C$36="Ja",750,0)</f>
        <v>0</v>
      </c>
    </row>
    <row r="30" spans="1:9" ht="13" x14ac:dyDescent="0.15">
      <c r="A30" s="35"/>
      <c r="B30" s="66" t="s">
        <v>53</v>
      </c>
      <c r="C30" s="67"/>
      <c r="E30" s="39" t="s">
        <v>54</v>
      </c>
      <c r="F30" s="40">
        <f>IFERROR(SUM(F26:F29),"-")</f>
        <v>100</v>
      </c>
    </row>
    <row r="31" spans="1:9" ht="13" x14ac:dyDescent="0.15">
      <c r="A31" s="36"/>
      <c r="B31" s="36" t="s">
        <v>55</v>
      </c>
      <c r="C31" s="44"/>
    </row>
    <row r="32" spans="1:9" ht="13" x14ac:dyDescent="0.15">
      <c r="A32" s="36"/>
      <c r="B32" s="36" t="s">
        <v>56</v>
      </c>
      <c r="C32" s="49"/>
      <c r="E32" s="63" t="s">
        <v>30</v>
      </c>
      <c r="F32" s="64"/>
      <c r="H32" s="63" t="s">
        <v>57</v>
      </c>
      <c r="I32" s="64"/>
    </row>
    <row r="33" spans="1:13" ht="13" x14ac:dyDescent="0.15">
      <c r="A33" s="36"/>
      <c r="B33" s="36" t="s">
        <v>58</v>
      </c>
      <c r="C33" s="49"/>
      <c r="E33" s="36" t="s">
        <v>59</v>
      </c>
      <c r="F33" s="38">
        <f>$C$15</f>
        <v>0</v>
      </c>
      <c r="H33" s="36" t="s">
        <v>60</v>
      </c>
      <c r="I33" s="50">
        <f>$C$16</f>
        <v>0</v>
      </c>
    </row>
    <row r="34" spans="1:13" ht="13" x14ac:dyDescent="0.15">
      <c r="B34" s="36" t="s">
        <v>61</v>
      </c>
      <c r="C34" s="47" t="s">
        <v>62</v>
      </c>
      <c r="E34" s="36" t="s">
        <v>63</v>
      </c>
      <c r="F34" s="38">
        <f>IFERROR($F$23-$F$33,0)</f>
        <v>0</v>
      </c>
      <c r="H34" s="36" t="s">
        <v>64</v>
      </c>
      <c r="I34" s="50">
        <f>$C$21</f>
        <v>0</v>
      </c>
    </row>
    <row r="35" spans="1:13" ht="13" x14ac:dyDescent="0.15">
      <c r="A35" s="36"/>
      <c r="E35" s="39" t="s">
        <v>65</v>
      </c>
      <c r="F35" s="40">
        <f>IFERROR($F$34-$F$30,"-")</f>
        <v>-100</v>
      </c>
      <c r="H35" s="36" t="str">
        <f>"Rentepercentage deel "&amp;LOWER(C23)</f>
        <v>Rentepercentage deel annuïtair</v>
      </c>
      <c r="I35" s="50">
        <f>$C$25</f>
        <v>0</v>
      </c>
    </row>
    <row r="36" spans="1:13" ht="13" x14ac:dyDescent="0.15">
      <c r="A36" s="36"/>
      <c r="B36" s="36" t="s">
        <v>66</v>
      </c>
      <c r="C36" s="47" t="s">
        <v>62</v>
      </c>
      <c r="F36" s="41"/>
      <c r="I36" s="41"/>
    </row>
    <row r="37" spans="1:13" ht="13" x14ac:dyDescent="0.15">
      <c r="B37" s="36" t="s">
        <v>67</v>
      </c>
      <c r="C37" s="47" t="s">
        <v>62</v>
      </c>
      <c r="E37" s="51" t="s">
        <v>68</v>
      </c>
      <c r="F37" s="52">
        <f>IFERROR($F$18-$F$35-$F$33,"-")</f>
        <v>4100</v>
      </c>
      <c r="H37" s="36" t="s">
        <v>69</v>
      </c>
      <c r="I37" s="38">
        <f>$C$18</f>
        <v>0</v>
      </c>
      <c r="K37" s="65" t="s">
        <v>70</v>
      </c>
      <c r="L37" s="61"/>
    </row>
    <row r="38" spans="1:13" ht="13" x14ac:dyDescent="0.15">
      <c r="A38" s="36"/>
      <c r="B38" s="36" t="s">
        <v>71</v>
      </c>
      <c r="C38" s="49"/>
      <c r="F38" s="41"/>
      <c r="H38" s="36" t="s">
        <v>72</v>
      </c>
      <c r="I38" s="38">
        <f>IFERROR($F$41*$I$34/12,"-")</f>
        <v>0</v>
      </c>
      <c r="J38" s="48"/>
      <c r="K38" s="61"/>
      <c r="L38" s="61"/>
    </row>
    <row r="39" spans="1:13" ht="13" x14ac:dyDescent="0.15">
      <c r="B39" s="36"/>
      <c r="C39" s="36"/>
      <c r="E39" s="36" t="s">
        <v>73</v>
      </c>
      <c r="F39" s="38">
        <f>$C$28</f>
        <v>0</v>
      </c>
      <c r="H39" s="36" t="str">
        <f>"Maandlasten "&amp;LOWER(C23)</f>
        <v>Maandlasten annuïtair</v>
      </c>
      <c r="I39" s="38">
        <f>IFERROR(IF(C23="Annuïtair",-PMT($I$35/12,(12*IF(ISBLANK($C$26),30,$C$26)),$F$42,,0),(($F$42/(12*$C$26)+$F$42*($I$35/12)))),"-")</f>
        <v>11.388888888888889</v>
      </c>
      <c r="K39" s="61"/>
      <c r="L39" s="61"/>
    </row>
    <row r="40" spans="1:13" ht="13" x14ac:dyDescent="0.15">
      <c r="B40" s="36" t="s">
        <v>74</v>
      </c>
      <c r="C40" s="49"/>
      <c r="E40" s="36" t="s">
        <v>75</v>
      </c>
      <c r="F40" s="38">
        <f>$F$33</f>
        <v>0</v>
      </c>
      <c r="H40" s="39" t="s">
        <v>76</v>
      </c>
      <c r="I40" s="40">
        <f>SUM(I37:I39)</f>
        <v>11.388888888888889</v>
      </c>
      <c r="K40" s="61"/>
      <c r="L40" s="61"/>
    </row>
    <row r="41" spans="1:13" ht="13" x14ac:dyDescent="0.15">
      <c r="B41" s="36" t="s">
        <v>77</v>
      </c>
      <c r="C41" s="53" t="s">
        <v>62</v>
      </c>
      <c r="E41" s="68" t="s">
        <v>78</v>
      </c>
      <c r="F41" s="38">
        <f>MAX(IFERROR(($F$37-$F$39-$F$40)*IF(ISBLANK($C$20),IF(ISBLANK($C$24),0.5,1-$C$24),$C$20),"Beantwoord de vragen"),0)</f>
        <v>0</v>
      </c>
      <c r="H41" s="54"/>
      <c r="I41" s="41"/>
      <c r="J41" s="55"/>
      <c r="K41" s="51"/>
    </row>
    <row r="42" spans="1:13" ht="13" x14ac:dyDescent="0.15">
      <c r="C42" s="48"/>
      <c r="E42" s="68" t="str">
        <f>HYPERLINK("https://mijnverkoopmakelaar.nl/hypotheek#C1?utm_source=excel&amp;utm_medium=download&amp;utm_campaign=rekenmodel",C23&amp;"e hypotheek met aflossing")</f>
        <v>Annuïtaire hypotheek met aflossing</v>
      </c>
      <c r="F42" s="38">
        <f>MAX(IFERROR(($F$37-$F$39-$F$40)*IF(ISBLANK($C$24),IF(ISBLANK($C$20),0.5,1-$C$20),$C$24),"Beantwoord de vragen"),0)</f>
        <v>4100</v>
      </c>
      <c r="H42" s="36" t="s">
        <v>79</v>
      </c>
      <c r="I42" s="38">
        <f>IFERROR(((((F41 * I34) + (F42 * I35)) * IF(C43 * 12 &gt; 37149, 0.495, 0.371))/12),"-")</f>
        <v>0</v>
      </c>
    </row>
    <row r="43" spans="1:13" ht="13" x14ac:dyDescent="0.15">
      <c r="B43" s="36" t="s">
        <v>80</v>
      </c>
      <c r="C43" s="49"/>
      <c r="E43" s="39" t="s">
        <v>81</v>
      </c>
      <c r="F43" s="40">
        <f>IFERROR(SUM($F$39:$F$42),"-")</f>
        <v>4100</v>
      </c>
      <c r="H43" s="39" t="s">
        <v>76</v>
      </c>
      <c r="I43" s="40">
        <f>IFERROR(I40-I42,"-")</f>
        <v>11.388888888888889</v>
      </c>
    </row>
    <row r="46" spans="1:13" ht="24" customHeight="1" x14ac:dyDescent="0.2">
      <c r="A46" s="32"/>
      <c r="B46" s="56" t="s">
        <v>82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3" ht="13" x14ac:dyDescent="0.15">
      <c r="A47" s="32"/>
      <c r="B47" s="69" t="s">
        <v>239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3" ht="28.5" customHeight="1" x14ac:dyDescent="0.15">
      <c r="A48" s="32"/>
      <c r="B48" s="71" t="s">
        <v>240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</sheetData>
  <mergeCells count="9">
    <mergeCell ref="H32:I32"/>
    <mergeCell ref="K37:L40"/>
    <mergeCell ref="B5:C5"/>
    <mergeCell ref="E5:F5"/>
    <mergeCell ref="B14:C14"/>
    <mergeCell ref="E20:F20"/>
    <mergeCell ref="E25:F25"/>
    <mergeCell ref="B30:C30"/>
    <mergeCell ref="E32:F32"/>
  </mergeCells>
  <conditionalFormatting sqref="C6:C8 C10:C12 C15:C18 C20:C21 C23:C28 C31:C41 C43">
    <cfRule type="notContainsBlanks" dxfId="2" priority="2">
      <formula>LEN(TRIM(C6))&gt;0</formula>
    </cfRule>
  </conditionalFormatting>
  <conditionalFormatting sqref="E6:F43">
    <cfRule type="containsText" dxfId="1" priority="3" operator="containsText" text="Beantwoord de vragen">
      <formula>NOT(ISERROR(SEARCH(("Beantwoord de vragen"),(E6))))</formula>
    </cfRule>
  </conditionalFormatting>
  <conditionalFormatting sqref="F10">
    <cfRule type="containsText" dxfId="0" priority="1" operator="containsText" text="Aankoopbedrag te hoog">
      <formula>NOT(ISERROR(SEARCH(("Aankoopbedrag te hoog"),(F10))))</formula>
    </cfRule>
  </conditionalFormatting>
  <dataValidations count="7">
    <dataValidation type="list" allowBlank="1" showErrorMessage="1" sqref="C34 C36:C37 C41" xr:uid="{00000000-0002-0000-0100-000000000000}">
      <formula1>"Ja,Nee"</formula1>
    </dataValidation>
    <dataValidation type="list" allowBlank="1" showInputMessage="1" showErrorMessage="1" prompt="Andere opties worden helaas nog niet ondersteund" sqref="C23" xr:uid="{00000000-0002-0000-0100-000002000000}">
      <formula1>"Annuïtair,Lineair"</formula1>
    </dataValidation>
    <dataValidation allowBlank="1" showInputMessage="1" showErrorMessage="1" prompt="Vul hier zelf een m2 prijs in. Laat hem leeg als je onze gemiddelde op basis van een stad wilt gebruiken. " sqref="C8 C12" xr:uid="{67ABD259-D84E-1443-B487-8D79630C414C}"/>
    <dataValidation allowBlank="1" showInputMessage="1" showErrorMessage="1" prompt="We berekenen hier op basis van je percentage 3 vragen terug welk deel over blijft. Je kunt ook zelf een percentage invullen. " sqref="C24" xr:uid="{11A3610C-6ACF-E44A-B8A8-CEA4C2337752}"/>
    <dataValidation allowBlank="1" showInputMessage="1" showErrorMessage="1" prompt="Vul hier een percentage in bv. 0.5 (50%) of 0.25 (25%) etc." sqref="C20" xr:uid="{FFA7CA3E-6A66-5C44-BE72-53A7886CE974}"/>
    <dataValidation allowBlank="1" showInputMessage="1" showErrorMessage="1" prompt="Vul hier een percentage in bv. 1.2 (1.2%) of 4.8 (4.8%) etc." sqref="C16 C21 C25" xr:uid="{E2413CD9-A6A6-064F-AB3E-53048379C2E2}"/>
    <dataValidation allowBlank="1" showInputMessage="1" showErrorMessage="1" prompt="Maak je geen gebruik van deze dienst? Vul dan 0 in. " sqref="C31 C32 C33 C38" xr:uid="{753BBC16-F7D6-DE44-8231-94AD1B23A63B}"/>
  </dataValidations>
  <hyperlinks>
    <hyperlink ref="E2" r:id="rId1" xr:uid="{00000000-0004-0000-0100-000000000000}"/>
    <hyperlink ref="E10" r:id="rId2" location="C4?utm_source=excel&amp;utm_medium=download&amp;utm_campaign=rekenmodel" xr:uid="{00000000-0004-0000-0100-000001000000}"/>
    <hyperlink ref="E11" r:id="rId3" location="C3?utm_source=excel&amp;utm_medium=download&amp;utm_campaign=rekenmodel" xr:uid="{00000000-0004-0000-0100-000002000000}"/>
    <hyperlink ref="E12" r:id="rId4" location="C4?utm_source=excel&amp;utm_medium=download&amp;utm_campaign=rekenmodel" xr:uid="{00000000-0004-0000-0100-000003000000}"/>
    <hyperlink ref="E13" r:id="rId5" location="C4?utm_source=excel&amp;utm_medium=download&amp;utm_campaign=rekenmodel" xr:uid="{00000000-0004-0000-0100-000004000000}"/>
    <hyperlink ref="E27" r:id="rId6" xr:uid="{00000000-0004-0000-0100-000005000000}"/>
    <hyperlink ref="E28" r:id="rId7" location="C4?utm_source=excel&amp;utm_medium=download&amp;utm_campaign=rekenmodel" xr:uid="{00000000-0004-0000-0100-000006000000}"/>
    <hyperlink ref="E29" r:id="rId8" location="C4?utm_source=excel&amp;utm_medium=download&amp;utm_campaign=rekenmodel" xr:uid="{00000000-0004-0000-0100-000007000000}"/>
    <hyperlink ref="E41" r:id="rId9" xr:uid="{00000000-0004-0000-0100-000008000000}"/>
    <hyperlink ref="B48" r:id="rId10" xr:uid="{BA7E819E-6994-4C4E-B190-83B688EE26B7}"/>
  </hyperlinks>
  <pageMargins left="0.7" right="0.7" top="0.75" bottom="0.75" header="0.3" footer="0.3"/>
  <drawing r:id="rId1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prompt="Kies een plaats en wij vullen de m2 prijs in op basis van onze data. Je kunt zelf ook een m2 prijs invullen. " xr:uid="{00000000-0002-0000-0100-000001000000}">
          <x14:formula1>
            <xm:f>'Steden m2 prijs'!$A$2:$A$154</xm:f>
          </x14:formula1>
          <xm:sqref>C10 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937"/>
  <sheetViews>
    <sheetView showGridLines="0" workbookViewId="0"/>
  </sheetViews>
  <sheetFormatPr baseColWidth="10" defaultColWidth="12.6640625" defaultRowHeight="15.75" customHeight="1" x14ac:dyDescent="0.15"/>
  <cols>
    <col min="1" max="1" width="19.33203125" customWidth="1"/>
  </cols>
  <sheetData>
    <row r="1" spans="1:12" ht="15.75" customHeight="1" x14ac:dyDescent="0.15">
      <c r="A1" s="31" t="s">
        <v>83</v>
      </c>
      <c r="B1" s="57" t="s">
        <v>84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5.75" customHeight="1" x14ac:dyDescent="0.15">
      <c r="A2" s="36" t="s">
        <v>85</v>
      </c>
      <c r="B2" s="36">
        <v>4150</v>
      </c>
      <c r="C2" s="58"/>
      <c r="D2" s="58"/>
      <c r="E2" s="58"/>
      <c r="F2" s="58"/>
    </row>
    <row r="3" spans="1:12" ht="15.75" customHeight="1" x14ac:dyDescent="0.15">
      <c r="A3" s="36" t="s">
        <v>86</v>
      </c>
      <c r="B3" s="36">
        <v>2650</v>
      </c>
      <c r="C3" s="58"/>
      <c r="D3" s="58"/>
      <c r="E3" s="58"/>
      <c r="F3" s="58"/>
    </row>
    <row r="4" spans="1:12" ht="15.75" customHeight="1" x14ac:dyDescent="0.15">
      <c r="A4" s="36" t="s">
        <v>87</v>
      </c>
      <c r="B4" s="36">
        <v>5550</v>
      </c>
      <c r="C4" s="58"/>
      <c r="D4" s="58"/>
      <c r="E4" s="58"/>
      <c r="F4" s="58"/>
    </row>
    <row r="5" spans="1:12" ht="15.75" customHeight="1" x14ac:dyDescent="0.15">
      <c r="A5" s="36" t="s">
        <v>88</v>
      </c>
      <c r="B5" s="36">
        <v>4950</v>
      </c>
      <c r="C5" s="58"/>
      <c r="D5" s="58"/>
      <c r="E5" s="58"/>
      <c r="F5" s="58"/>
    </row>
    <row r="6" spans="1:12" ht="15.75" customHeight="1" x14ac:dyDescent="0.15">
      <c r="A6" s="36" t="s">
        <v>89</v>
      </c>
      <c r="B6" s="36">
        <v>2350</v>
      </c>
      <c r="C6" s="59"/>
      <c r="D6" s="59"/>
      <c r="E6" s="59"/>
      <c r="F6" s="59"/>
    </row>
    <row r="7" spans="1:12" ht="15.75" customHeight="1" x14ac:dyDescent="0.15">
      <c r="A7" s="36" t="s">
        <v>90</v>
      </c>
      <c r="B7" s="36">
        <v>4750</v>
      </c>
      <c r="C7" s="59"/>
      <c r="D7" s="59"/>
      <c r="E7" s="59"/>
      <c r="F7" s="59"/>
    </row>
    <row r="8" spans="1:12" ht="15.75" customHeight="1" x14ac:dyDescent="0.15">
      <c r="A8" s="36" t="s">
        <v>91</v>
      </c>
      <c r="B8" s="36">
        <v>2750</v>
      </c>
      <c r="C8" s="59"/>
      <c r="D8" s="59"/>
      <c r="E8" s="59"/>
      <c r="F8" s="59"/>
    </row>
    <row r="9" spans="1:12" ht="15.75" customHeight="1" x14ac:dyDescent="0.15">
      <c r="A9" s="36" t="s">
        <v>92</v>
      </c>
      <c r="B9" s="36">
        <v>3900</v>
      </c>
      <c r="C9" s="59"/>
      <c r="D9" s="59"/>
      <c r="E9" s="59"/>
      <c r="F9" s="59"/>
    </row>
    <row r="10" spans="1:12" ht="15.75" customHeight="1" x14ac:dyDescent="0.15">
      <c r="A10" s="36" t="s">
        <v>93</v>
      </c>
      <c r="B10" s="36">
        <v>4600</v>
      </c>
      <c r="C10" s="59"/>
      <c r="D10" s="59"/>
      <c r="E10" s="59"/>
      <c r="F10" s="59"/>
    </row>
    <row r="11" spans="1:12" ht="15.75" customHeight="1" x14ac:dyDescent="0.15">
      <c r="A11" s="36" t="s">
        <v>94</v>
      </c>
      <c r="B11" s="36">
        <v>4600</v>
      </c>
      <c r="C11" s="59"/>
      <c r="D11" s="59"/>
      <c r="E11" s="59"/>
      <c r="F11" s="59"/>
    </row>
    <row r="12" spans="1:12" ht="15.75" customHeight="1" x14ac:dyDescent="0.15">
      <c r="A12" s="36" t="s">
        <v>95</v>
      </c>
      <c r="B12" s="36">
        <v>6600</v>
      </c>
      <c r="C12" s="59"/>
      <c r="D12" s="59"/>
      <c r="E12" s="59"/>
      <c r="F12" s="59"/>
    </row>
    <row r="13" spans="1:12" ht="15.75" customHeight="1" x14ac:dyDescent="0.15">
      <c r="A13" s="36" t="s">
        <v>96</v>
      </c>
      <c r="B13" s="36">
        <v>11000</v>
      </c>
      <c r="C13" s="59"/>
      <c r="D13" s="59"/>
      <c r="E13" s="59"/>
      <c r="F13" s="59"/>
    </row>
    <row r="14" spans="1:12" ht="15.75" customHeight="1" x14ac:dyDescent="0.15">
      <c r="A14" s="36" t="s">
        <v>97</v>
      </c>
      <c r="B14" s="36">
        <v>3500</v>
      </c>
      <c r="C14" s="59"/>
      <c r="D14" s="59"/>
      <c r="E14" s="59"/>
      <c r="F14" s="59"/>
    </row>
    <row r="15" spans="1:12" ht="15.75" customHeight="1" x14ac:dyDescent="0.15">
      <c r="A15" s="36" t="s">
        <v>98</v>
      </c>
      <c r="B15" s="36">
        <v>3350</v>
      </c>
      <c r="C15" s="59"/>
      <c r="D15" s="59"/>
      <c r="E15" s="59"/>
      <c r="F15" s="59"/>
    </row>
    <row r="16" spans="1:12" ht="15.75" customHeight="1" x14ac:dyDescent="0.15">
      <c r="A16" s="36" t="s">
        <v>99</v>
      </c>
      <c r="B16" s="36">
        <v>2500</v>
      </c>
      <c r="C16" s="59"/>
      <c r="D16" s="59"/>
      <c r="E16" s="59"/>
      <c r="F16" s="59"/>
    </row>
    <row r="17" spans="1:6" ht="15.75" customHeight="1" x14ac:dyDescent="0.15">
      <c r="A17" s="36" t="s">
        <v>100</v>
      </c>
      <c r="B17" s="36">
        <v>3250</v>
      </c>
      <c r="C17" s="59"/>
      <c r="D17" s="59"/>
      <c r="E17" s="59"/>
      <c r="F17" s="59"/>
    </row>
    <row r="18" spans="1:6" ht="15.75" customHeight="1" x14ac:dyDescent="0.15">
      <c r="A18" s="36" t="s">
        <v>101</v>
      </c>
      <c r="B18" s="36">
        <v>4050</v>
      </c>
      <c r="C18" s="59"/>
      <c r="D18" s="59"/>
      <c r="E18" s="59"/>
      <c r="F18" s="59"/>
    </row>
    <row r="19" spans="1:6" ht="15.75" customHeight="1" x14ac:dyDescent="0.15">
      <c r="A19" s="36" t="s">
        <v>102</v>
      </c>
      <c r="B19" s="36">
        <v>1750</v>
      </c>
      <c r="C19" s="59"/>
      <c r="D19" s="59"/>
      <c r="E19" s="59"/>
      <c r="F19" s="59"/>
    </row>
    <row r="20" spans="1:6" ht="15.75" customHeight="1" x14ac:dyDescent="0.15">
      <c r="A20" s="36" t="s">
        <v>103</v>
      </c>
      <c r="B20" s="36">
        <v>2650</v>
      </c>
      <c r="C20" s="59"/>
      <c r="D20" s="59"/>
      <c r="E20" s="59"/>
      <c r="F20" s="59"/>
    </row>
    <row r="21" spans="1:6" ht="15.75" customHeight="1" x14ac:dyDescent="0.15">
      <c r="A21" s="36" t="s">
        <v>104</v>
      </c>
      <c r="B21" s="36">
        <v>2050</v>
      </c>
      <c r="C21" s="59"/>
      <c r="D21" s="59"/>
      <c r="E21" s="59"/>
      <c r="F21" s="59"/>
    </row>
    <row r="22" spans="1:6" ht="15.75" customHeight="1" x14ac:dyDescent="0.15">
      <c r="A22" s="36" t="s">
        <v>105</v>
      </c>
      <c r="B22" s="36">
        <v>2950</v>
      </c>
      <c r="C22" s="59"/>
      <c r="D22" s="59"/>
      <c r="E22" s="59"/>
      <c r="F22" s="59"/>
    </row>
    <row r="23" spans="1:6" ht="15.75" customHeight="1" x14ac:dyDescent="0.15">
      <c r="A23" s="36" t="s">
        <v>106</v>
      </c>
      <c r="B23" s="36">
        <v>2950</v>
      </c>
      <c r="C23" s="59"/>
      <c r="D23" s="59"/>
      <c r="E23" s="59"/>
      <c r="F23" s="59"/>
    </row>
    <row r="24" spans="1:6" ht="15.75" customHeight="1" x14ac:dyDescent="0.15">
      <c r="A24" s="36" t="s">
        <v>107</v>
      </c>
      <c r="B24" s="36">
        <v>6600</v>
      </c>
      <c r="C24" s="59"/>
      <c r="D24" s="59"/>
      <c r="E24" s="59"/>
      <c r="F24" s="59"/>
    </row>
    <row r="25" spans="1:6" ht="15.75" customHeight="1" x14ac:dyDescent="0.15">
      <c r="A25" s="36" t="s">
        <v>108</v>
      </c>
      <c r="B25" s="36">
        <v>3700</v>
      </c>
      <c r="C25" s="59"/>
      <c r="D25" s="59"/>
      <c r="E25" s="59"/>
      <c r="F25" s="59"/>
    </row>
    <row r="26" spans="1:6" ht="15.75" customHeight="1" x14ac:dyDescent="0.15">
      <c r="A26" s="36" t="s">
        <v>109</v>
      </c>
      <c r="B26" s="36">
        <v>6950</v>
      </c>
      <c r="C26" s="59"/>
      <c r="D26" s="59"/>
      <c r="E26" s="59"/>
      <c r="F26" s="59"/>
    </row>
    <row r="27" spans="1:6" ht="15.75" customHeight="1" x14ac:dyDescent="0.15">
      <c r="A27" s="36" t="s">
        <v>110</v>
      </c>
      <c r="B27" s="36">
        <v>2250</v>
      </c>
      <c r="C27" s="59"/>
      <c r="D27" s="59"/>
      <c r="E27" s="59"/>
      <c r="F27" s="59"/>
    </row>
    <row r="28" spans="1:6" ht="15.75" customHeight="1" x14ac:dyDescent="0.15">
      <c r="A28" s="36" t="s">
        <v>111</v>
      </c>
      <c r="B28" s="36">
        <v>1900</v>
      </c>
      <c r="C28" s="59"/>
      <c r="D28" s="59"/>
      <c r="E28" s="59"/>
      <c r="F28" s="59"/>
    </row>
    <row r="29" spans="1:6" ht="15.75" customHeight="1" x14ac:dyDescent="0.15">
      <c r="A29" s="36" t="s">
        <v>112</v>
      </c>
      <c r="B29" s="36">
        <v>5050</v>
      </c>
      <c r="C29" s="59"/>
      <c r="D29" s="59"/>
      <c r="E29" s="59"/>
      <c r="F29" s="59"/>
    </row>
    <row r="30" spans="1:6" ht="15.75" customHeight="1" x14ac:dyDescent="0.15">
      <c r="A30" s="36" t="s">
        <v>113</v>
      </c>
      <c r="B30" s="36">
        <v>3250</v>
      </c>
      <c r="C30" s="59"/>
      <c r="D30" s="59"/>
      <c r="E30" s="59"/>
      <c r="F30" s="59"/>
    </row>
    <row r="31" spans="1:6" ht="15.75" customHeight="1" x14ac:dyDescent="0.15">
      <c r="A31" s="36" t="s">
        <v>114</v>
      </c>
      <c r="B31" s="36">
        <v>2750</v>
      </c>
      <c r="C31" s="59"/>
      <c r="D31" s="59"/>
      <c r="E31" s="59"/>
      <c r="F31" s="59"/>
    </row>
    <row r="32" spans="1:6" ht="15.75" customHeight="1" x14ac:dyDescent="0.15">
      <c r="A32" s="36" t="s">
        <v>115</v>
      </c>
      <c r="B32" s="36">
        <v>3650</v>
      </c>
      <c r="C32" s="59"/>
      <c r="D32" s="59"/>
      <c r="E32" s="59"/>
      <c r="F32" s="59"/>
    </row>
    <row r="33" spans="1:6" ht="15.75" customHeight="1" x14ac:dyDescent="0.15">
      <c r="A33" s="36" t="s">
        <v>116</v>
      </c>
      <c r="B33" s="36">
        <v>3450</v>
      </c>
      <c r="C33" s="59"/>
      <c r="D33" s="59"/>
      <c r="E33" s="59"/>
      <c r="F33" s="59"/>
    </row>
    <row r="34" spans="1:6" ht="15.75" customHeight="1" x14ac:dyDescent="0.15">
      <c r="A34" s="36" t="s">
        <v>117</v>
      </c>
      <c r="B34" s="36">
        <v>7200</v>
      </c>
      <c r="C34" s="59"/>
      <c r="D34" s="59"/>
      <c r="E34" s="59"/>
      <c r="F34" s="59"/>
    </row>
    <row r="35" spans="1:6" ht="15.75" customHeight="1" x14ac:dyDescent="0.15">
      <c r="A35" s="36" t="s">
        <v>118</v>
      </c>
      <c r="B35" s="36">
        <v>3650</v>
      </c>
      <c r="C35" s="59"/>
      <c r="D35" s="59"/>
      <c r="E35" s="59"/>
      <c r="F35" s="59"/>
    </row>
    <row r="36" spans="1:6" ht="15.75" customHeight="1" x14ac:dyDescent="0.15">
      <c r="A36" s="36" t="s">
        <v>119</v>
      </c>
      <c r="B36" s="36">
        <v>4400</v>
      </c>
      <c r="C36" s="59"/>
      <c r="D36" s="59"/>
      <c r="E36" s="59"/>
      <c r="F36" s="59"/>
    </row>
    <row r="37" spans="1:6" ht="15.75" customHeight="1" x14ac:dyDescent="0.15">
      <c r="A37" s="36" t="s">
        <v>120</v>
      </c>
      <c r="B37" s="36">
        <v>4300</v>
      </c>
      <c r="C37" s="59"/>
      <c r="D37" s="59"/>
      <c r="E37" s="59"/>
      <c r="F37" s="59"/>
    </row>
    <row r="38" spans="1:6" ht="15.75" customHeight="1" x14ac:dyDescent="0.15">
      <c r="A38" s="36" t="s">
        <v>121</v>
      </c>
      <c r="B38" s="36">
        <v>3350</v>
      </c>
      <c r="C38" s="59"/>
      <c r="D38" s="59"/>
      <c r="E38" s="59"/>
      <c r="F38" s="59"/>
    </row>
    <row r="39" spans="1:6" ht="15.75" customHeight="1" x14ac:dyDescent="0.15">
      <c r="A39" s="36" t="s">
        <v>122</v>
      </c>
      <c r="B39" s="36">
        <v>4050</v>
      </c>
      <c r="C39" s="59"/>
      <c r="D39" s="59"/>
      <c r="E39" s="59"/>
      <c r="F39" s="59"/>
    </row>
    <row r="40" spans="1:6" ht="15.75" customHeight="1" x14ac:dyDescent="0.15">
      <c r="A40" s="36" t="s">
        <v>123</v>
      </c>
      <c r="B40" s="36">
        <v>1900</v>
      </c>
      <c r="C40" s="59"/>
      <c r="D40" s="59"/>
      <c r="E40" s="59"/>
      <c r="F40" s="59"/>
    </row>
    <row r="41" spans="1:6" ht="15.75" customHeight="1" x14ac:dyDescent="0.15">
      <c r="A41" s="36" t="s">
        <v>124</v>
      </c>
      <c r="B41" s="36">
        <v>3750</v>
      </c>
      <c r="C41" s="59"/>
      <c r="D41" s="59"/>
      <c r="E41" s="59"/>
      <c r="F41" s="59"/>
    </row>
    <row r="42" spans="1:6" ht="15.75" customHeight="1" x14ac:dyDescent="0.15">
      <c r="A42" s="36" t="s">
        <v>125</v>
      </c>
      <c r="B42" s="36">
        <v>4500</v>
      </c>
      <c r="C42" s="59"/>
      <c r="D42" s="59"/>
      <c r="E42" s="59"/>
      <c r="F42" s="59"/>
    </row>
    <row r="43" spans="1:6" ht="15.75" customHeight="1" x14ac:dyDescent="0.15">
      <c r="A43" s="36" t="s">
        <v>126</v>
      </c>
      <c r="B43" s="36">
        <v>1100</v>
      </c>
      <c r="C43" s="59"/>
      <c r="D43" s="59"/>
      <c r="E43" s="59"/>
      <c r="F43" s="59"/>
    </row>
    <row r="44" spans="1:6" ht="15.75" customHeight="1" x14ac:dyDescent="0.15">
      <c r="A44" s="36" t="s">
        <v>127</v>
      </c>
      <c r="B44" s="36">
        <v>3800</v>
      </c>
      <c r="C44" s="59"/>
      <c r="D44" s="59"/>
      <c r="E44" s="59"/>
      <c r="F44" s="59"/>
    </row>
    <row r="45" spans="1:6" ht="15.75" customHeight="1" x14ac:dyDescent="0.15">
      <c r="A45" s="36" t="s">
        <v>128</v>
      </c>
      <c r="B45" s="36">
        <v>3950</v>
      </c>
      <c r="C45" s="59"/>
      <c r="D45" s="59"/>
      <c r="E45" s="59"/>
      <c r="F45" s="59"/>
    </row>
    <row r="46" spans="1:6" ht="15.75" customHeight="1" x14ac:dyDescent="0.15">
      <c r="A46" s="36" t="s">
        <v>129</v>
      </c>
      <c r="B46" s="36">
        <v>1300</v>
      </c>
      <c r="C46" s="59"/>
      <c r="D46" s="59"/>
      <c r="E46" s="59"/>
      <c r="F46" s="59"/>
    </row>
    <row r="47" spans="1:6" ht="15.75" customHeight="1" x14ac:dyDescent="0.15">
      <c r="A47" s="36" t="s">
        <v>130</v>
      </c>
      <c r="B47" s="36">
        <v>3400</v>
      </c>
      <c r="C47" s="59"/>
      <c r="D47" s="59"/>
      <c r="E47" s="59"/>
      <c r="F47" s="59"/>
    </row>
    <row r="48" spans="1:6" ht="13" x14ac:dyDescent="0.15">
      <c r="A48" s="36" t="s">
        <v>131</v>
      </c>
      <c r="B48" s="36">
        <v>1550</v>
      </c>
      <c r="C48" s="59"/>
      <c r="D48" s="59"/>
      <c r="E48" s="59"/>
      <c r="F48" s="59"/>
    </row>
    <row r="49" spans="1:6" ht="13" x14ac:dyDescent="0.15">
      <c r="A49" s="36" t="s">
        <v>132</v>
      </c>
      <c r="B49" s="36">
        <v>2850</v>
      </c>
      <c r="C49" s="59"/>
      <c r="D49" s="59"/>
      <c r="E49" s="59"/>
      <c r="F49" s="59"/>
    </row>
    <row r="50" spans="1:6" ht="13" x14ac:dyDescent="0.15">
      <c r="A50" s="36" t="s">
        <v>133</v>
      </c>
      <c r="B50" s="36">
        <v>3350</v>
      </c>
      <c r="C50" s="59"/>
      <c r="D50" s="59"/>
      <c r="E50" s="59"/>
      <c r="F50" s="59"/>
    </row>
    <row r="51" spans="1:6" ht="13" x14ac:dyDescent="0.15">
      <c r="A51" s="36" t="s">
        <v>134</v>
      </c>
      <c r="B51" s="36">
        <v>3300</v>
      </c>
      <c r="C51" s="59"/>
      <c r="D51" s="59"/>
      <c r="E51" s="59"/>
      <c r="F51" s="59"/>
    </row>
    <row r="52" spans="1:6" ht="13" x14ac:dyDescent="0.15">
      <c r="A52" s="36" t="s">
        <v>135</v>
      </c>
      <c r="B52" s="36">
        <v>2150</v>
      </c>
      <c r="C52" s="59"/>
      <c r="D52" s="59"/>
      <c r="E52" s="59"/>
      <c r="F52" s="59"/>
    </row>
    <row r="53" spans="1:6" ht="13" x14ac:dyDescent="0.15">
      <c r="A53" s="36" t="s">
        <v>136</v>
      </c>
      <c r="B53" s="36">
        <v>3250</v>
      </c>
      <c r="C53" s="59"/>
      <c r="D53" s="59"/>
      <c r="E53" s="59"/>
      <c r="F53" s="59"/>
    </row>
    <row r="54" spans="1:6" ht="13" x14ac:dyDescent="0.15">
      <c r="A54" s="36" t="s">
        <v>137</v>
      </c>
      <c r="B54" s="36">
        <v>3850</v>
      </c>
      <c r="C54" s="59"/>
      <c r="D54" s="59"/>
      <c r="E54" s="59"/>
      <c r="F54" s="59"/>
    </row>
    <row r="55" spans="1:6" ht="13" x14ac:dyDescent="0.15">
      <c r="A55" s="36" t="s">
        <v>138</v>
      </c>
      <c r="B55" s="36">
        <v>2650</v>
      </c>
      <c r="C55" s="59"/>
      <c r="D55" s="59"/>
      <c r="E55" s="59"/>
      <c r="F55" s="59"/>
    </row>
    <row r="56" spans="1:6" ht="13" x14ac:dyDescent="0.15">
      <c r="A56" s="36" t="s">
        <v>139</v>
      </c>
      <c r="B56" s="36">
        <v>5400</v>
      </c>
      <c r="C56" s="59"/>
      <c r="D56" s="59"/>
      <c r="E56" s="59"/>
      <c r="F56" s="59"/>
    </row>
    <row r="57" spans="1:6" ht="13" x14ac:dyDescent="0.15">
      <c r="A57" s="36" t="s">
        <v>140</v>
      </c>
      <c r="B57" s="36">
        <v>4550</v>
      </c>
      <c r="C57" s="59"/>
      <c r="D57" s="59"/>
      <c r="E57" s="59"/>
      <c r="F57" s="59"/>
    </row>
    <row r="58" spans="1:6" ht="13" x14ac:dyDescent="0.15">
      <c r="A58" s="36" t="s">
        <v>141</v>
      </c>
      <c r="B58" s="36">
        <v>9800</v>
      </c>
      <c r="C58" s="59"/>
      <c r="D58" s="59"/>
      <c r="E58" s="59"/>
      <c r="F58" s="59"/>
    </row>
    <row r="59" spans="1:6" ht="13" x14ac:dyDescent="0.15">
      <c r="A59" s="36" t="s">
        <v>142</v>
      </c>
      <c r="B59" s="36">
        <v>2450</v>
      </c>
      <c r="C59" s="59"/>
      <c r="D59" s="59"/>
      <c r="E59" s="59"/>
      <c r="F59" s="59"/>
    </row>
    <row r="60" spans="1:6" ht="13" x14ac:dyDescent="0.15">
      <c r="A60" s="36" t="s">
        <v>143</v>
      </c>
      <c r="B60" s="36">
        <v>5250</v>
      </c>
      <c r="C60" s="59"/>
      <c r="D60" s="59"/>
      <c r="E60" s="59"/>
      <c r="F60" s="59"/>
    </row>
    <row r="61" spans="1:6" ht="13" x14ac:dyDescent="0.15">
      <c r="A61" s="36" t="s">
        <v>144</v>
      </c>
      <c r="B61" s="36">
        <v>3950</v>
      </c>
      <c r="C61" s="59"/>
      <c r="D61" s="59"/>
      <c r="E61" s="59"/>
      <c r="F61" s="59"/>
    </row>
    <row r="62" spans="1:6" ht="13" x14ac:dyDescent="0.15">
      <c r="A62" s="36" t="s">
        <v>145</v>
      </c>
      <c r="B62" s="36">
        <v>3900</v>
      </c>
      <c r="C62" s="59"/>
      <c r="D62" s="59"/>
      <c r="E62" s="59"/>
      <c r="F62" s="59"/>
    </row>
    <row r="63" spans="1:6" ht="13" x14ac:dyDescent="0.15">
      <c r="A63" s="36" t="s">
        <v>146</v>
      </c>
      <c r="B63" s="36">
        <v>3450</v>
      </c>
      <c r="C63" s="59"/>
      <c r="D63" s="59"/>
      <c r="E63" s="59"/>
      <c r="F63" s="59"/>
    </row>
    <row r="64" spans="1:6" ht="13" x14ac:dyDescent="0.15">
      <c r="A64" s="36" t="s">
        <v>147</v>
      </c>
      <c r="B64" s="36">
        <v>2250</v>
      </c>
      <c r="C64" s="59"/>
      <c r="D64" s="59"/>
      <c r="E64" s="59"/>
      <c r="F64" s="59"/>
    </row>
    <row r="65" spans="1:6" ht="13" x14ac:dyDescent="0.15">
      <c r="A65" s="36" t="s">
        <v>148</v>
      </c>
      <c r="B65" s="36">
        <v>1800</v>
      </c>
      <c r="C65" s="59"/>
      <c r="D65" s="59"/>
      <c r="E65" s="59"/>
      <c r="F65" s="59"/>
    </row>
    <row r="66" spans="1:6" ht="13" x14ac:dyDescent="0.15">
      <c r="A66" s="36" t="s">
        <v>149</v>
      </c>
      <c r="B66" s="36">
        <v>2650</v>
      </c>
      <c r="C66" s="59"/>
      <c r="D66" s="59"/>
      <c r="E66" s="59"/>
      <c r="F66" s="59"/>
    </row>
    <row r="67" spans="1:6" ht="13" x14ac:dyDescent="0.15">
      <c r="A67" s="36" t="s">
        <v>150</v>
      </c>
      <c r="B67" s="36">
        <v>3800</v>
      </c>
      <c r="C67" s="59"/>
      <c r="D67" s="59"/>
      <c r="E67" s="59"/>
      <c r="F67" s="59"/>
    </row>
    <row r="68" spans="1:6" ht="13" x14ac:dyDescent="0.15">
      <c r="A68" s="36" t="s">
        <v>151</v>
      </c>
      <c r="B68" s="36">
        <v>5150</v>
      </c>
      <c r="C68" s="59"/>
      <c r="D68" s="59"/>
      <c r="E68" s="59"/>
      <c r="F68" s="59"/>
    </row>
    <row r="69" spans="1:6" ht="13" x14ac:dyDescent="0.15">
      <c r="A69" s="36" t="s">
        <v>152</v>
      </c>
      <c r="B69" s="36">
        <v>4650</v>
      </c>
      <c r="C69" s="59"/>
      <c r="D69" s="59"/>
      <c r="E69" s="59"/>
      <c r="F69" s="59"/>
    </row>
    <row r="70" spans="1:6" ht="13" x14ac:dyDescent="0.15">
      <c r="A70" s="36" t="s">
        <v>153</v>
      </c>
      <c r="B70" s="36">
        <v>5150</v>
      </c>
      <c r="C70" s="59"/>
      <c r="D70" s="59"/>
      <c r="E70" s="59"/>
      <c r="F70" s="59"/>
    </row>
    <row r="71" spans="1:6" ht="13" x14ac:dyDescent="0.15">
      <c r="A71" s="36" t="s">
        <v>154</v>
      </c>
      <c r="B71" s="36">
        <v>9400</v>
      </c>
      <c r="C71" s="59"/>
      <c r="D71" s="59"/>
      <c r="E71" s="59"/>
      <c r="F71" s="59"/>
    </row>
    <row r="72" spans="1:6" ht="13" x14ac:dyDescent="0.15">
      <c r="A72" s="36" t="s">
        <v>155</v>
      </c>
      <c r="B72" s="36">
        <v>3950</v>
      </c>
      <c r="C72" s="59"/>
      <c r="D72" s="59"/>
      <c r="E72" s="59"/>
      <c r="F72" s="59"/>
    </row>
    <row r="73" spans="1:6" ht="13" x14ac:dyDescent="0.15">
      <c r="A73" s="36" t="s">
        <v>156</v>
      </c>
      <c r="B73" s="36">
        <v>2400</v>
      </c>
      <c r="C73" s="59"/>
      <c r="D73" s="59"/>
      <c r="E73" s="59"/>
      <c r="F73" s="59"/>
    </row>
    <row r="74" spans="1:6" ht="13" x14ac:dyDescent="0.15">
      <c r="A74" s="36" t="s">
        <v>157</v>
      </c>
      <c r="B74" s="36">
        <v>2950</v>
      </c>
      <c r="C74" s="59"/>
      <c r="D74" s="59"/>
      <c r="E74" s="59"/>
      <c r="F74" s="59"/>
    </row>
    <row r="75" spans="1:6" ht="13" x14ac:dyDescent="0.15">
      <c r="A75" s="36" t="s">
        <v>158</v>
      </c>
      <c r="B75" s="36">
        <v>3000</v>
      </c>
      <c r="C75" s="59"/>
      <c r="D75" s="59"/>
      <c r="E75" s="59"/>
      <c r="F75" s="59"/>
    </row>
    <row r="76" spans="1:6" ht="13" x14ac:dyDescent="0.15">
      <c r="A76" s="36" t="s">
        <v>159</v>
      </c>
      <c r="B76" s="36">
        <v>4150</v>
      </c>
      <c r="C76" s="59"/>
      <c r="D76" s="59"/>
      <c r="E76" s="59"/>
      <c r="F76" s="59"/>
    </row>
    <row r="77" spans="1:6" ht="13" x14ac:dyDescent="0.15">
      <c r="A77" s="36" t="s">
        <v>160</v>
      </c>
      <c r="B77" s="36">
        <v>2450</v>
      </c>
      <c r="C77" s="59"/>
      <c r="D77" s="59"/>
      <c r="E77" s="59"/>
      <c r="F77" s="59"/>
    </row>
    <row r="78" spans="1:6" ht="13" x14ac:dyDescent="0.15">
      <c r="A78" s="36" t="s">
        <v>161</v>
      </c>
      <c r="B78" s="36">
        <v>4200</v>
      </c>
      <c r="C78" s="59"/>
      <c r="D78" s="59"/>
      <c r="E78" s="59"/>
      <c r="F78" s="59"/>
    </row>
    <row r="79" spans="1:6" ht="13" x14ac:dyDescent="0.15">
      <c r="A79" s="36" t="s">
        <v>162</v>
      </c>
      <c r="B79" s="36">
        <v>4200</v>
      </c>
      <c r="C79" s="59"/>
      <c r="D79" s="59"/>
      <c r="E79" s="59"/>
      <c r="F79" s="59"/>
    </row>
    <row r="80" spans="1:6" ht="13" x14ac:dyDescent="0.15">
      <c r="A80" s="36" t="s">
        <v>163</v>
      </c>
      <c r="B80" s="36">
        <v>1750</v>
      </c>
      <c r="C80" s="59"/>
      <c r="D80" s="59"/>
      <c r="E80" s="59"/>
      <c r="F80" s="59"/>
    </row>
    <row r="81" spans="1:6" ht="13" x14ac:dyDescent="0.15">
      <c r="A81" s="36" t="s">
        <v>164</v>
      </c>
      <c r="B81" s="36">
        <v>3150</v>
      </c>
      <c r="C81" s="59"/>
      <c r="D81" s="59"/>
      <c r="E81" s="59"/>
      <c r="F81" s="59"/>
    </row>
    <row r="82" spans="1:6" ht="13" x14ac:dyDescent="0.15">
      <c r="A82" s="36" t="s">
        <v>165</v>
      </c>
      <c r="B82" s="36">
        <v>3100</v>
      </c>
      <c r="C82" s="59"/>
      <c r="D82" s="59"/>
      <c r="E82" s="59"/>
      <c r="F82" s="59"/>
    </row>
    <row r="83" spans="1:6" ht="13" x14ac:dyDescent="0.15">
      <c r="A83" s="36" t="s">
        <v>166</v>
      </c>
      <c r="B83" s="36">
        <v>5300</v>
      </c>
      <c r="C83" s="59"/>
      <c r="D83" s="59"/>
      <c r="E83" s="59"/>
      <c r="F83" s="59"/>
    </row>
    <row r="84" spans="1:6" ht="13" x14ac:dyDescent="0.15">
      <c r="A84" s="36" t="s">
        <v>167</v>
      </c>
      <c r="B84" s="36">
        <v>3500</v>
      </c>
      <c r="C84" s="59"/>
      <c r="D84" s="59"/>
      <c r="E84" s="59"/>
      <c r="F84" s="59"/>
    </row>
    <row r="85" spans="1:6" ht="13" x14ac:dyDescent="0.15">
      <c r="A85" s="36" t="s">
        <v>168</v>
      </c>
      <c r="B85" s="36">
        <v>3800</v>
      </c>
      <c r="C85" s="59"/>
      <c r="D85" s="59"/>
      <c r="E85" s="59"/>
      <c r="F85" s="59"/>
    </row>
    <row r="86" spans="1:6" ht="13" x14ac:dyDescent="0.15">
      <c r="A86" s="36" t="s">
        <v>169</v>
      </c>
      <c r="B86" s="36">
        <v>4300</v>
      </c>
      <c r="C86" s="59"/>
      <c r="D86" s="59"/>
      <c r="E86" s="59"/>
      <c r="F86" s="59"/>
    </row>
    <row r="87" spans="1:6" ht="13" x14ac:dyDescent="0.15">
      <c r="A87" s="36" t="s">
        <v>170</v>
      </c>
      <c r="B87" s="36">
        <v>1850</v>
      </c>
      <c r="C87" s="59"/>
      <c r="D87" s="59"/>
      <c r="E87" s="59"/>
      <c r="F87" s="59"/>
    </row>
    <row r="88" spans="1:6" ht="13" x14ac:dyDescent="0.15">
      <c r="A88" s="36" t="s">
        <v>171</v>
      </c>
      <c r="B88" s="36">
        <v>4400</v>
      </c>
      <c r="C88" s="59"/>
      <c r="D88" s="59"/>
      <c r="E88" s="59"/>
      <c r="F88" s="59"/>
    </row>
    <row r="89" spans="1:6" ht="13" x14ac:dyDescent="0.15">
      <c r="A89" s="36" t="s">
        <v>172</v>
      </c>
      <c r="B89" s="36">
        <v>2850</v>
      </c>
      <c r="C89" s="59"/>
      <c r="D89" s="59"/>
      <c r="E89" s="59"/>
      <c r="F89" s="59"/>
    </row>
    <row r="90" spans="1:6" ht="13" x14ac:dyDescent="0.15">
      <c r="A90" s="36" t="s">
        <v>173</v>
      </c>
      <c r="B90" s="36">
        <v>4050</v>
      </c>
      <c r="C90" s="59"/>
      <c r="D90" s="59"/>
      <c r="E90" s="59"/>
      <c r="F90" s="59"/>
    </row>
    <row r="91" spans="1:6" ht="13" x14ac:dyDescent="0.15">
      <c r="A91" s="36" t="s">
        <v>174</v>
      </c>
      <c r="B91" s="36">
        <v>3200</v>
      </c>
      <c r="C91" s="59"/>
      <c r="D91" s="59"/>
      <c r="E91" s="59"/>
      <c r="F91" s="59"/>
    </row>
    <row r="92" spans="1:6" ht="13" x14ac:dyDescent="0.15">
      <c r="A92" s="36" t="s">
        <v>175</v>
      </c>
      <c r="B92" s="36">
        <v>2700</v>
      </c>
      <c r="C92" s="59"/>
      <c r="D92" s="59"/>
      <c r="E92" s="59"/>
      <c r="F92" s="59"/>
    </row>
    <row r="93" spans="1:6" ht="13" x14ac:dyDescent="0.15">
      <c r="A93" s="36" t="s">
        <v>176</v>
      </c>
      <c r="B93" s="36">
        <v>2750</v>
      </c>
      <c r="C93" s="59"/>
      <c r="D93" s="59"/>
      <c r="E93" s="59"/>
      <c r="F93" s="59"/>
    </row>
    <row r="94" spans="1:6" ht="13" x14ac:dyDescent="0.15">
      <c r="A94" s="36" t="s">
        <v>177</v>
      </c>
      <c r="B94" s="36">
        <v>2850</v>
      </c>
      <c r="C94" s="59"/>
      <c r="D94" s="59"/>
      <c r="E94" s="59"/>
      <c r="F94" s="59"/>
    </row>
    <row r="95" spans="1:6" ht="13" x14ac:dyDescent="0.15">
      <c r="A95" s="36" t="s">
        <v>178</v>
      </c>
      <c r="B95" s="36">
        <v>1800</v>
      </c>
      <c r="C95" s="59"/>
      <c r="D95" s="59"/>
      <c r="E95" s="59"/>
      <c r="F95" s="59"/>
    </row>
    <row r="96" spans="1:6" ht="13" x14ac:dyDescent="0.15">
      <c r="A96" s="36" t="s">
        <v>179</v>
      </c>
      <c r="B96" s="36">
        <v>1400</v>
      </c>
      <c r="C96" s="59"/>
      <c r="D96" s="59"/>
      <c r="E96" s="59"/>
      <c r="F96" s="59"/>
    </row>
    <row r="97" spans="1:6" ht="13" x14ac:dyDescent="0.15">
      <c r="A97" s="36" t="s">
        <v>180</v>
      </c>
      <c r="B97" s="36">
        <v>3450</v>
      </c>
      <c r="C97" s="59"/>
      <c r="D97" s="59"/>
      <c r="E97" s="59"/>
      <c r="F97" s="59"/>
    </row>
    <row r="98" spans="1:6" ht="13" x14ac:dyDescent="0.15">
      <c r="A98" s="36" t="s">
        <v>181</v>
      </c>
      <c r="B98" s="36">
        <v>2650</v>
      </c>
      <c r="C98" s="59"/>
      <c r="D98" s="59"/>
      <c r="E98" s="59"/>
      <c r="F98" s="59"/>
    </row>
    <row r="99" spans="1:6" ht="13" x14ac:dyDescent="0.15">
      <c r="A99" s="36" t="s">
        <v>182</v>
      </c>
      <c r="B99" s="36">
        <v>3800</v>
      </c>
      <c r="C99" s="59"/>
      <c r="D99" s="59"/>
      <c r="E99" s="59"/>
      <c r="F99" s="59"/>
    </row>
    <row r="100" spans="1:6" ht="13" x14ac:dyDescent="0.15">
      <c r="A100" s="36" t="s">
        <v>183</v>
      </c>
      <c r="B100" s="36">
        <v>3800</v>
      </c>
      <c r="C100" s="59"/>
      <c r="D100" s="59"/>
      <c r="E100" s="59"/>
      <c r="F100" s="59"/>
    </row>
    <row r="101" spans="1:6" ht="13" x14ac:dyDescent="0.15">
      <c r="A101" s="36" t="s">
        <v>184</v>
      </c>
      <c r="B101" s="36">
        <v>2800</v>
      </c>
      <c r="C101" s="59"/>
      <c r="D101" s="59"/>
      <c r="E101" s="59"/>
      <c r="F101" s="59"/>
    </row>
    <row r="102" spans="1:6" ht="13" x14ac:dyDescent="0.15">
      <c r="A102" s="36" t="s">
        <v>185</v>
      </c>
      <c r="B102" s="36">
        <v>1900</v>
      </c>
      <c r="C102" s="59"/>
      <c r="D102" s="59"/>
      <c r="E102" s="59"/>
      <c r="F102" s="59"/>
    </row>
    <row r="103" spans="1:6" ht="13" x14ac:dyDescent="0.15">
      <c r="A103" s="36" t="s">
        <v>186</v>
      </c>
      <c r="B103" s="36">
        <v>1750</v>
      </c>
      <c r="C103" s="59"/>
      <c r="D103" s="59"/>
      <c r="E103" s="59"/>
      <c r="F103" s="59"/>
    </row>
    <row r="104" spans="1:6" ht="13" x14ac:dyDescent="0.15">
      <c r="A104" s="36" t="s">
        <v>187</v>
      </c>
      <c r="B104" s="36">
        <v>5450</v>
      </c>
      <c r="C104" s="59"/>
      <c r="D104" s="59"/>
      <c r="E104" s="59"/>
      <c r="F104" s="59"/>
    </row>
    <row r="105" spans="1:6" ht="13" x14ac:dyDescent="0.15">
      <c r="A105" s="36" t="s">
        <v>188</v>
      </c>
      <c r="B105" s="36">
        <v>2900</v>
      </c>
      <c r="C105" s="59"/>
      <c r="D105" s="59"/>
      <c r="E105" s="59"/>
      <c r="F105" s="59"/>
    </row>
    <row r="106" spans="1:6" ht="13" x14ac:dyDescent="0.15">
      <c r="A106" s="36" t="s">
        <v>189</v>
      </c>
      <c r="B106" s="36">
        <v>4250</v>
      </c>
      <c r="C106" s="59"/>
      <c r="D106" s="59"/>
      <c r="E106" s="59"/>
      <c r="F106" s="59"/>
    </row>
    <row r="107" spans="1:6" ht="13" x14ac:dyDescent="0.15">
      <c r="A107" s="36" t="s">
        <v>190</v>
      </c>
      <c r="B107" s="36">
        <v>8650</v>
      </c>
      <c r="C107" s="59"/>
      <c r="D107" s="59"/>
      <c r="E107" s="59"/>
      <c r="F107" s="59"/>
    </row>
    <row r="108" spans="1:6" ht="13" x14ac:dyDescent="0.15">
      <c r="A108" s="36" t="s">
        <v>191</v>
      </c>
      <c r="B108" s="36">
        <v>3450</v>
      </c>
      <c r="C108" s="59"/>
      <c r="D108" s="59"/>
      <c r="E108" s="59"/>
      <c r="F108" s="59"/>
    </row>
    <row r="109" spans="1:6" ht="13" x14ac:dyDescent="0.15">
      <c r="A109" s="36" t="s">
        <v>192</v>
      </c>
      <c r="B109" s="36">
        <v>3500</v>
      </c>
      <c r="C109" s="59"/>
      <c r="D109" s="59"/>
      <c r="E109" s="59"/>
      <c r="F109" s="59"/>
    </row>
    <row r="110" spans="1:6" ht="13" x14ac:dyDescent="0.15">
      <c r="A110" s="36" t="s">
        <v>193</v>
      </c>
      <c r="B110" s="36">
        <v>4150</v>
      </c>
      <c r="C110" s="59"/>
      <c r="D110" s="59"/>
      <c r="E110" s="59"/>
      <c r="F110" s="59"/>
    </row>
    <row r="111" spans="1:6" ht="13" x14ac:dyDescent="0.15">
      <c r="A111" s="36" t="s">
        <v>194</v>
      </c>
      <c r="B111" s="36">
        <v>5200</v>
      </c>
      <c r="C111" s="59"/>
      <c r="D111" s="59"/>
      <c r="E111" s="59"/>
      <c r="F111" s="59"/>
    </row>
    <row r="112" spans="1:6" ht="13" x14ac:dyDescent="0.15">
      <c r="A112" s="36" t="s">
        <v>195</v>
      </c>
      <c r="B112" s="36">
        <v>2800</v>
      </c>
      <c r="C112" s="59"/>
      <c r="D112" s="59"/>
      <c r="E112" s="59"/>
      <c r="F112" s="59"/>
    </row>
    <row r="113" spans="1:6" ht="13" x14ac:dyDescent="0.15">
      <c r="A113" s="36" t="s">
        <v>196</v>
      </c>
      <c r="B113" s="36">
        <v>1500</v>
      </c>
      <c r="C113" s="59"/>
      <c r="D113" s="59"/>
      <c r="E113" s="59"/>
      <c r="F113" s="59"/>
    </row>
    <row r="114" spans="1:6" ht="13" x14ac:dyDescent="0.15">
      <c r="A114" s="36" t="s">
        <v>197</v>
      </c>
      <c r="B114" s="36">
        <v>1650</v>
      </c>
      <c r="C114" s="59"/>
      <c r="D114" s="59"/>
      <c r="E114" s="59"/>
      <c r="F114" s="59"/>
    </row>
    <row r="115" spans="1:6" ht="13" x14ac:dyDescent="0.15">
      <c r="A115" s="36" t="s">
        <v>198</v>
      </c>
      <c r="B115" s="36">
        <v>4450</v>
      </c>
      <c r="C115" s="59"/>
      <c r="D115" s="59"/>
      <c r="E115" s="59"/>
      <c r="F115" s="59"/>
    </row>
    <row r="116" spans="1:6" ht="13" x14ac:dyDescent="0.15">
      <c r="A116" s="36" t="s">
        <v>199</v>
      </c>
      <c r="B116" s="36">
        <v>6050</v>
      </c>
      <c r="C116" s="59"/>
      <c r="D116" s="59"/>
      <c r="E116" s="59"/>
      <c r="F116" s="59"/>
    </row>
    <row r="117" spans="1:6" ht="13" x14ac:dyDescent="0.15">
      <c r="A117" s="36" t="s">
        <v>200</v>
      </c>
      <c r="B117" s="36">
        <v>2650</v>
      </c>
      <c r="C117" s="59"/>
      <c r="D117" s="59"/>
      <c r="E117" s="59"/>
      <c r="F117" s="59"/>
    </row>
    <row r="118" spans="1:6" ht="13" x14ac:dyDescent="0.15">
      <c r="A118" s="36" t="s">
        <v>201</v>
      </c>
      <c r="B118" s="36">
        <v>4400</v>
      </c>
      <c r="C118" s="59"/>
      <c r="D118" s="59"/>
      <c r="E118" s="59"/>
      <c r="F118" s="59"/>
    </row>
    <row r="119" spans="1:6" ht="13" x14ac:dyDescent="0.15">
      <c r="A119" s="36" t="s">
        <v>202</v>
      </c>
      <c r="B119" s="36">
        <v>5050</v>
      </c>
      <c r="C119" s="59"/>
      <c r="D119" s="59"/>
      <c r="E119" s="59"/>
      <c r="F119" s="59"/>
    </row>
    <row r="120" spans="1:6" ht="13" x14ac:dyDescent="0.15">
      <c r="A120" s="36" t="s">
        <v>203</v>
      </c>
      <c r="B120" s="36">
        <v>2900</v>
      </c>
      <c r="C120" s="59"/>
      <c r="D120" s="59"/>
      <c r="E120" s="59"/>
      <c r="F120" s="59"/>
    </row>
    <row r="121" spans="1:6" ht="13" x14ac:dyDescent="0.15">
      <c r="A121" s="36" t="s">
        <v>204</v>
      </c>
      <c r="B121" s="36">
        <v>4550</v>
      </c>
      <c r="C121" s="59"/>
      <c r="D121" s="59"/>
      <c r="E121" s="59"/>
      <c r="F121" s="59"/>
    </row>
    <row r="122" spans="1:6" ht="13" x14ac:dyDescent="0.15">
      <c r="A122" s="36" t="s">
        <v>205</v>
      </c>
      <c r="B122" s="36">
        <v>3150</v>
      </c>
      <c r="C122" s="59"/>
      <c r="D122" s="59"/>
      <c r="E122" s="59"/>
      <c r="F122" s="59"/>
    </row>
    <row r="123" spans="1:6" ht="13" x14ac:dyDescent="0.15">
      <c r="A123" s="36" t="s">
        <v>206</v>
      </c>
      <c r="B123" s="36">
        <v>4000</v>
      </c>
      <c r="C123" s="59"/>
      <c r="D123" s="59"/>
      <c r="E123" s="59"/>
      <c r="F123" s="59"/>
    </row>
    <row r="124" spans="1:6" ht="13" x14ac:dyDescent="0.15">
      <c r="A124" s="36" t="s">
        <v>207</v>
      </c>
      <c r="B124" s="36">
        <v>5250</v>
      </c>
      <c r="C124" s="59"/>
      <c r="D124" s="59"/>
      <c r="E124" s="59"/>
      <c r="F124" s="59"/>
    </row>
    <row r="125" spans="1:6" ht="13" x14ac:dyDescent="0.15">
      <c r="A125" s="36" t="s">
        <v>208</v>
      </c>
      <c r="B125" s="36">
        <v>2950</v>
      </c>
      <c r="C125" s="59"/>
      <c r="D125" s="59"/>
      <c r="E125" s="59"/>
      <c r="F125" s="59"/>
    </row>
    <row r="126" spans="1:6" ht="13" x14ac:dyDescent="0.15">
      <c r="A126" s="36" t="s">
        <v>209</v>
      </c>
      <c r="B126" s="36">
        <v>3450</v>
      </c>
      <c r="C126" s="59"/>
      <c r="D126" s="59"/>
      <c r="E126" s="59"/>
      <c r="F126" s="59"/>
    </row>
    <row r="127" spans="1:6" ht="13" x14ac:dyDescent="0.15">
      <c r="A127" s="36" t="s">
        <v>210</v>
      </c>
      <c r="B127" s="36">
        <v>2800</v>
      </c>
      <c r="C127" s="59"/>
      <c r="D127" s="59"/>
      <c r="E127" s="59"/>
      <c r="F127" s="59"/>
    </row>
    <row r="128" spans="1:6" ht="13" x14ac:dyDescent="0.15">
      <c r="A128" s="36" t="s">
        <v>211</v>
      </c>
      <c r="B128" s="36">
        <v>2950</v>
      </c>
      <c r="C128" s="59"/>
      <c r="D128" s="59"/>
      <c r="E128" s="59"/>
      <c r="F128" s="59"/>
    </row>
    <row r="129" spans="1:6" ht="13" x14ac:dyDescent="0.15">
      <c r="A129" s="36" t="s">
        <v>212</v>
      </c>
      <c r="B129" s="36">
        <v>2650</v>
      </c>
      <c r="C129" s="59"/>
      <c r="D129" s="59"/>
      <c r="E129" s="59"/>
      <c r="F129" s="59"/>
    </row>
    <row r="130" spans="1:6" ht="13" x14ac:dyDescent="0.15">
      <c r="A130" s="36" t="s">
        <v>213</v>
      </c>
      <c r="B130" s="36">
        <v>3450</v>
      </c>
      <c r="C130" s="59"/>
      <c r="D130" s="59"/>
      <c r="E130" s="59"/>
      <c r="F130" s="59"/>
    </row>
    <row r="131" spans="1:6" ht="13" x14ac:dyDescent="0.15">
      <c r="A131" s="36" t="s">
        <v>214</v>
      </c>
      <c r="B131" s="36">
        <v>3300</v>
      </c>
      <c r="C131" s="59"/>
      <c r="D131" s="59"/>
      <c r="E131" s="59"/>
      <c r="F131" s="59"/>
    </row>
    <row r="132" spans="1:6" ht="13" x14ac:dyDescent="0.15">
      <c r="A132" s="36" t="s">
        <v>215</v>
      </c>
      <c r="B132" s="36">
        <v>2100</v>
      </c>
      <c r="C132" s="59"/>
      <c r="D132" s="59"/>
      <c r="E132" s="59"/>
      <c r="F132" s="59"/>
    </row>
    <row r="133" spans="1:6" ht="13" x14ac:dyDescent="0.15">
      <c r="A133" s="36" t="s">
        <v>216</v>
      </c>
      <c r="B133" s="36">
        <v>5700</v>
      </c>
      <c r="C133" s="59"/>
      <c r="D133" s="59"/>
      <c r="E133" s="59"/>
      <c r="F133" s="59"/>
    </row>
    <row r="134" spans="1:6" ht="13" x14ac:dyDescent="0.15">
      <c r="A134" s="36" t="s">
        <v>217</v>
      </c>
      <c r="B134" s="36">
        <v>4700</v>
      </c>
      <c r="C134" s="59"/>
      <c r="D134" s="59"/>
      <c r="E134" s="59"/>
      <c r="F134" s="59"/>
    </row>
    <row r="135" spans="1:6" ht="13" x14ac:dyDescent="0.15">
      <c r="A135" s="36" t="s">
        <v>218</v>
      </c>
      <c r="B135" s="36">
        <v>4150</v>
      </c>
      <c r="C135" s="59"/>
      <c r="D135" s="59"/>
      <c r="E135" s="59"/>
      <c r="F135" s="59"/>
    </row>
    <row r="136" spans="1:6" ht="13" x14ac:dyDescent="0.15">
      <c r="A136" s="36" t="s">
        <v>219</v>
      </c>
      <c r="B136" s="36">
        <v>1450</v>
      </c>
      <c r="C136" s="59"/>
      <c r="D136" s="59"/>
      <c r="E136" s="59"/>
      <c r="F136" s="59"/>
    </row>
    <row r="137" spans="1:6" ht="13" x14ac:dyDescent="0.15">
      <c r="A137" s="36" t="s">
        <v>220</v>
      </c>
      <c r="B137" s="36">
        <v>3050</v>
      </c>
      <c r="C137" s="59"/>
      <c r="D137" s="59"/>
      <c r="E137" s="59"/>
      <c r="F137" s="59"/>
    </row>
    <row r="138" spans="1:6" ht="13" x14ac:dyDescent="0.15">
      <c r="A138" s="36" t="s">
        <v>221</v>
      </c>
      <c r="B138" s="36">
        <v>2950</v>
      </c>
      <c r="C138" s="59"/>
      <c r="D138" s="59"/>
      <c r="E138" s="59"/>
      <c r="F138" s="59"/>
    </row>
    <row r="139" spans="1:6" ht="13" x14ac:dyDescent="0.15">
      <c r="A139" s="36" t="s">
        <v>222</v>
      </c>
      <c r="B139" s="36">
        <v>3950</v>
      </c>
      <c r="C139" s="59"/>
      <c r="D139" s="59"/>
      <c r="E139" s="59"/>
      <c r="F139" s="59"/>
    </row>
    <row r="140" spans="1:6" ht="13" x14ac:dyDescent="0.15">
      <c r="A140" s="36" t="s">
        <v>223</v>
      </c>
      <c r="B140" s="36">
        <v>4100</v>
      </c>
      <c r="C140" s="59"/>
      <c r="D140" s="59"/>
      <c r="E140" s="59"/>
      <c r="F140" s="59"/>
    </row>
    <row r="141" spans="1:6" ht="13" x14ac:dyDescent="0.15">
      <c r="A141" s="36" t="s">
        <v>224</v>
      </c>
      <c r="B141" s="36">
        <v>1750</v>
      </c>
      <c r="C141" s="59"/>
      <c r="D141" s="59"/>
      <c r="E141" s="59"/>
      <c r="F141" s="59"/>
    </row>
    <row r="142" spans="1:6" ht="13" x14ac:dyDescent="0.15">
      <c r="A142" s="36" t="s">
        <v>225</v>
      </c>
      <c r="B142" s="36">
        <v>2350</v>
      </c>
      <c r="C142" s="59"/>
      <c r="D142" s="59"/>
      <c r="E142" s="59"/>
      <c r="F142" s="59"/>
    </row>
    <row r="143" spans="1:6" ht="13" x14ac:dyDescent="0.15">
      <c r="A143" s="36" t="s">
        <v>226</v>
      </c>
      <c r="B143" s="36">
        <v>3750</v>
      </c>
      <c r="C143" s="59"/>
      <c r="D143" s="59"/>
      <c r="E143" s="59"/>
      <c r="F143" s="59"/>
    </row>
    <row r="144" spans="1:6" ht="13" x14ac:dyDescent="0.15">
      <c r="A144" s="36" t="s">
        <v>227</v>
      </c>
      <c r="B144" s="36">
        <v>5300</v>
      </c>
      <c r="C144" s="59"/>
      <c r="D144" s="59"/>
      <c r="E144" s="59"/>
      <c r="F144" s="59"/>
    </row>
    <row r="145" spans="1:12" ht="13" x14ac:dyDescent="0.15">
      <c r="A145" s="36" t="s">
        <v>228</v>
      </c>
      <c r="B145" s="36">
        <v>4700</v>
      </c>
      <c r="C145" s="59"/>
      <c r="D145" s="59"/>
      <c r="E145" s="59"/>
      <c r="F145" s="59"/>
    </row>
    <row r="146" spans="1:12" ht="13" x14ac:dyDescent="0.15">
      <c r="A146" s="36" t="s">
        <v>229</v>
      </c>
      <c r="B146" s="36">
        <v>2800</v>
      </c>
      <c r="C146" s="59"/>
      <c r="D146" s="59"/>
      <c r="E146" s="59"/>
      <c r="F146" s="59"/>
    </row>
    <row r="147" spans="1:12" ht="13" x14ac:dyDescent="0.15">
      <c r="A147" s="36" t="s">
        <v>230</v>
      </c>
      <c r="B147" s="36">
        <v>3600</v>
      </c>
      <c r="C147" s="59"/>
      <c r="D147" s="59"/>
      <c r="E147" s="59"/>
      <c r="F147" s="59"/>
    </row>
    <row r="148" spans="1:12" ht="13" x14ac:dyDescent="0.15">
      <c r="A148" s="36" t="s">
        <v>231</v>
      </c>
      <c r="B148" s="36">
        <v>3600</v>
      </c>
      <c r="C148" s="59"/>
      <c r="D148" s="59"/>
      <c r="E148" s="59"/>
      <c r="F148" s="59"/>
    </row>
    <row r="149" spans="1:12" ht="13" x14ac:dyDescent="0.15">
      <c r="A149" s="36" t="s">
        <v>232</v>
      </c>
      <c r="B149" s="36">
        <v>1550</v>
      </c>
      <c r="C149" s="59"/>
      <c r="D149" s="59"/>
      <c r="E149" s="59"/>
      <c r="F149" s="59"/>
    </row>
    <row r="150" spans="1:12" ht="13" x14ac:dyDescent="0.15">
      <c r="A150" s="36" t="s">
        <v>233</v>
      </c>
      <c r="B150" s="36">
        <v>8850</v>
      </c>
      <c r="C150" s="59"/>
      <c r="D150" s="59"/>
      <c r="E150" s="59"/>
      <c r="F150" s="59"/>
    </row>
    <row r="151" spans="1:12" ht="13" x14ac:dyDescent="0.15">
      <c r="A151" s="36" t="s">
        <v>234</v>
      </c>
      <c r="B151" s="36">
        <v>4700</v>
      </c>
      <c r="C151" s="59"/>
      <c r="D151" s="59"/>
      <c r="E151" s="59"/>
      <c r="F151" s="59"/>
    </row>
    <row r="152" spans="1:12" ht="13" x14ac:dyDescent="0.15">
      <c r="A152" s="36" t="s">
        <v>235</v>
      </c>
      <c r="B152" s="36">
        <v>1150</v>
      </c>
      <c r="C152" s="59"/>
      <c r="D152" s="59"/>
      <c r="E152" s="59"/>
      <c r="F152" s="59"/>
    </row>
    <row r="153" spans="1:12" ht="13" x14ac:dyDescent="0.15">
      <c r="A153" s="36" t="s">
        <v>236</v>
      </c>
      <c r="B153" s="36">
        <v>1400</v>
      </c>
      <c r="C153" s="59"/>
      <c r="D153" s="59"/>
      <c r="E153" s="59"/>
      <c r="F153" s="59"/>
    </row>
    <row r="154" spans="1:12" ht="13" x14ac:dyDescent="0.15">
      <c r="A154" s="36" t="s">
        <v>237</v>
      </c>
      <c r="B154" s="36">
        <v>5150</v>
      </c>
      <c r="C154" s="59"/>
      <c r="D154" s="59"/>
      <c r="E154" s="59"/>
      <c r="F154" s="59"/>
    </row>
    <row r="155" spans="1:12" ht="13" x14ac:dyDescent="0.15"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</row>
    <row r="156" spans="1:12" ht="13" x14ac:dyDescent="0.15"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</row>
    <row r="157" spans="1:12" ht="13" x14ac:dyDescent="0.15"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</row>
    <row r="158" spans="1:12" ht="13" x14ac:dyDescent="0.15"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</row>
    <row r="159" spans="1:12" ht="13" x14ac:dyDescent="0.15"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</row>
    <row r="160" spans="1:12" ht="13" x14ac:dyDescent="0.15"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</row>
    <row r="161" spans="2:12" ht="13" x14ac:dyDescent="0.15"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</row>
    <row r="162" spans="2:12" ht="13" x14ac:dyDescent="0.15"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</row>
    <row r="163" spans="2:12" ht="13" x14ac:dyDescent="0.15"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</row>
    <row r="164" spans="2:12" ht="13" x14ac:dyDescent="0.15"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</row>
    <row r="165" spans="2:12" ht="13" x14ac:dyDescent="0.15"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</row>
    <row r="166" spans="2:12" ht="13" x14ac:dyDescent="0.15"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</row>
    <row r="167" spans="2:12" ht="13" x14ac:dyDescent="0.15"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</row>
    <row r="168" spans="2:12" ht="13" x14ac:dyDescent="0.15"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</row>
    <row r="169" spans="2:12" ht="13" x14ac:dyDescent="0.15"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</row>
    <row r="170" spans="2:12" ht="13" x14ac:dyDescent="0.15"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</row>
    <row r="171" spans="2:12" ht="13" x14ac:dyDescent="0.15"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</row>
    <row r="172" spans="2:12" ht="13" x14ac:dyDescent="0.15"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</row>
    <row r="173" spans="2:12" ht="13" x14ac:dyDescent="0.15"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</row>
    <row r="174" spans="2:12" ht="13" x14ac:dyDescent="0.15"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</row>
    <row r="175" spans="2:12" ht="13" x14ac:dyDescent="0.15"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</row>
    <row r="176" spans="2:12" ht="13" x14ac:dyDescent="0.15"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</row>
    <row r="177" spans="2:12" ht="13" x14ac:dyDescent="0.15"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</row>
    <row r="178" spans="2:12" ht="13" x14ac:dyDescent="0.15"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</row>
    <row r="179" spans="2:12" ht="13" x14ac:dyDescent="0.15"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</row>
    <row r="180" spans="2:12" ht="13" x14ac:dyDescent="0.15"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</row>
    <row r="181" spans="2:12" ht="13" x14ac:dyDescent="0.15"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</row>
    <row r="182" spans="2:12" ht="13" x14ac:dyDescent="0.15"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</row>
    <row r="183" spans="2:12" ht="13" x14ac:dyDescent="0.15"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</row>
    <row r="184" spans="2:12" ht="13" x14ac:dyDescent="0.15"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</row>
    <row r="185" spans="2:12" ht="13" x14ac:dyDescent="0.15"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</row>
    <row r="186" spans="2:12" ht="13" x14ac:dyDescent="0.15"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</row>
    <row r="187" spans="2:12" ht="13" x14ac:dyDescent="0.15"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</row>
    <row r="188" spans="2:12" ht="13" x14ac:dyDescent="0.15"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</row>
    <row r="189" spans="2:12" ht="13" x14ac:dyDescent="0.15"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</row>
    <row r="190" spans="2:12" ht="13" x14ac:dyDescent="0.15"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</row>
    <row r="191" spans="2:12" ht="13" x14ac:dyDescent="0.15"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</row>
    <row r="192" spans="2:12" ht="13" x14ac:dyDescent="0.15"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</row>
    <row r="193" spans="2:12" ht="13" x14ac:dyDescent="0.15"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</row>
    <row r="194" spans="2:12" ht="13" x14ac:dyDescent="0.15"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</row>
    <row r="195" spans="2:12" ht="13" x14ac:dyDescent="0.15"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</row>
    <row r="196" spans="2:12" ht="13" x14ac:dyDescent="0.15"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</row>
    <row r="197" spans="2:12" ht="13" x14ac:dyDescent="0.15"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</row>
    <row r="198" spans="2:12" ht="13" x14ac:dyDescent="0.15"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</row>
    <row r="199" spans="2:12" ht="13" x14ac:dyDescent="0.15"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</row>
    <row r="200" spans="2:12" ht="13" x14ac:dyDescent="0.15"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</row>
    <row r="201" spans="2:12" ht="13" x14ac:dyDescent="0.15"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</row>
    <row r="202" spans="2:12" ht="13" x14ac:dyDescent="0.15"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</row>
    <row r="203" spans="2:12" ht="13" x14ac:dyDescent="0.15"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</row>
    <row r="204" spans="2:12" ht="13" x14ac:dyDescent="0.15"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</row>
    <row r="205" spans="2:12" ht="13" x14ac:dyDescent="0.15"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</row>
    <row r="206" spans="2:12" ht="13" x14ac:dyDescent="0.15"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</row>
    <row r="207" spans="2:12" ht="13" x14ac:dyDescent="0.15"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</row>
    <row r="208" spans="2:12" ht="13" x14ac:dyDescent="0.15"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</row>
    <row r="209" spans="2:12" ht="13" x14ac:dyDescent="0.15"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</row>
    <row r="210" spans="2:12" ht="13" x14ac:dyDescent="0.15"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</row>
    <row r="211" spans="2:12" ht="13" x14ac:dyDescent="0.15"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</row>
    <row r="212" spans="2:12" ht="13" x14ac:dyDescent="0.15"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</row>
    <row r="213" spans="2:12" ht="13" x14ac:dyDescent="0.15"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</row>
    <row r="214" spans="2:12" ht="13" x14ac:dyDescent="0.15"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</row>
    <row r="215" spans="2:12" ht="13" x14ac:dyDescent="0.15"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</row>
    <row r="216" spans="2:12" ht="13" x14ac:dyDescent="0.15"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</row>
    <row r="217" spans="2:12" ht="13" x14ac:dyDescent="0.15"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</row>
    <row r="218" spans="2:12" ht="13" x14ac:dyDescent="0.15"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</row>
    <row r="219" spans="2:12" ht="13" x14ac:dyDescent="0.15"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</row>
    <row r="220" spans="2:12" ht="13" x14ac:dyDescent="0.15"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</row>
    <row r="221" spans="2:12" ht="13" x14ac:dyDescent="0.15"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</row>
    <row r="222" spans="2:12" ht="13" x14ac:dyDescent="0.15"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</row>
    <row r="223" spans="2:12" ht="13" x14ac:dyDescent="0.15"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</row>
    <row r="224" spans="2:12" ht="13" x14ac:dyDescent="0.15"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</row>
    <row r="225" spans="2:12" ht="13" x14ac:dyDescent="0.15"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</row>
    <row r="226" spans="2:12" ht="13" x14ac:dyDescent="0.15"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</row>
    <row r="227" spans="2:12" ht="13" x14ac:dyDescent="0.15"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</row>
    <row r="228" spans="2:12" ht="13" x14ac:dyDescent="0.15"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</row>
    <row r="229" spans="2:12" ht="13" x14ac:dyDescent="0.15"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</row>
    <row r="230" spans="2:12" ht="13" x14ac:dyDescent="0.15"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</row>
    <row r="231" spans="2:12" ht="13" x14ac:dyDescent="0.15"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</row>
    <row r="232" spans="2:12" ht="13" x14ac:dyDescent="0.15"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</row>
    <row r="233" spans="2:12" ht="13" x14ac:dyDescent="0.15"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</row>
    <row r="234" spans="2:12" ht="13" x14ac:dyDescent="0.15"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</row>
    <row r="235" spans="2:12" ht="13" x14ac:dyDescent="0.15"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</row>
    <row r="236" spans="2:12" ht="13" x14ac:dyDescent="0.15"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</row>
    <row r="237" spans="2:12" ht="13" x14ac:dyDescent="0.15"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</row>
    <row r="238" spans="2:12" ht="13" x14ac:dyDescent="0.15"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</row>
    <row r="239" spans="2:12" ht="13" x14ac:dyDescent="0.15"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</row>
    <row r="240" spans="2:12" ht="13" x14ac:dyDescent="0.15"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</row>
    <row r="241" spans="2:12" ht="13" x14ac:dyDescent="0.15"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</row>
    <row r="242" spans="2:12" ht="13" x14ac:dyDescent="0.15"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</row>
    <row r="243" spans="2:12" ht="13" x14ac:dyDescent="0.15"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</row>
    <row r="244" spans="2:12" ht="13" x14ac:dyDescent="0.15"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</row>
    <row r="245" spans="2:12" ht="13" x14ac:dyDescent="0.15"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</row>
    <row r="246" spans="2:12" ht="13" x14ac:dyDescent="0.15"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</row>
    <row r="247" spans="2:12" ht="13" x14ac:dyDescent="0.15"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</row>
    <row r="248" spans="2:12" ht="13" x14ac:dyDescent="0.15"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</row>
    <row r="249" spans="2:12" ht="13" x14ac:dyDescent="0.15"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</row>
    <row r="250" spans="2:12" ht="13" x14ac:dyDescent="0.15"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</row>
    <row r="251" spans="2:12" ht="13" x14ac:dyDescent="0.15"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</row>
    <row r="252" spans="2:12" ht="13" x14ac:dyDescent="0.15"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</row>
    <row r="253" spans="2:12" ht="13" x14ac:dyDescent="0.15"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</row>
    <row r="254" spans="2:12" ht="13" x14ac:dyDescent="0.15"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</row>
    <row r="255" spans="2:12" ht="13" x14ac:dyDescent="0.15"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</row>
    <row r="256" spans="2:12" ht="13" x14ac:dyDescent="0.15"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</row>
    <row r="257" spans="2:12" ht="13" x14ac:dyDescent="0.15"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</row>
    <row r="258" spans="2:12" ht="13" x14ac:dyDescent="0.15"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</row>
    <row r="259" spans="2:12" ht="13" x14ac:dyDescent="0.15"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</row>
    <row r="260" spans="2:12" ht="13" x14ac:dyDescent="0.15"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</row>
    <row r="261" spans="2:12" ht="13" x14ac:dyDescent="0.15"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</row>
    <row r="262" spans="2:12" ht="13" x14ac:dyDescent="0.15"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</row>
    <row r="263" spans="2:12" ht="13" x14ac:dyDescent="0.15"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</row>
    <row r="264" spans="2:12" ht="13" x14ac:dyDescent="0.15"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</row>
    <row r="265" spans="2:12" ht="13" x14ac:dyDescent="0.15"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</row>
    <row r="266" spans="2:12" ht="13" x14ac:dyDescent="0.15"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</row>
    <row r="267" spans="2:12" ht="13" x14ac:dyDescent="0.15"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</row>
    <row r="268" spans="2:12" ht="13" x14ac:dyDescent="0.15"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</row>
    <row r="269" spans="2:12" ht="13" x14ac:dyDescent="0.15"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</row>
    <row r="270" spans="2:12" ht="13" x14ac:dyDescent="0.15"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</row>
    <row r="271" spans="2:12" ht="13" x14ac:dyDescent="0.15"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</row>
    <row r="272" spans="2:12" ht="13" x14ac:dyDescent="0.15"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</row>
    <row r="273" spans="2:12" ht="13" x14ac:dyDescent="0.15"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</row>
    <row r="274" spans="2:12" ht="13" x14ac:dyDescent="0.15"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</row>
    <row r="275" spans="2:12" ht="13" x14ac:dyDescent="0.15"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</row>
    <row r="276" spans="2:12" ht="13" x14ac:dyDescent="0.15"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</row>
    <row r="277" spans="2:12" ht="13" x14ac:dyDescent="0.15"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</row>
    <row r="278" spans="2:12" ht="13" x14ac:dyDescent="0.15"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</row>
    <row r="279" spans="2:12" ht="13" x14ac:dyDescent="0.15"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</row>
    <row r="280" spans="2:12" ht="13" x14ac:dyDescent="0.15"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</row>
    <row r="281" spans="2:12" ht="13" x14ac:dyDescent="0.15"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</row>
    <row r="282" spans="2:12" ht="13" x14ac:dyDescent="0.15"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</row>
    <row r="283" spans="2:12" ht="13" x14ac:dyDescent="0.15"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</row>
    <row r="284" spans="2:12" ht="13" x14ac:dyDescent="0.15"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</row>
    <row r="285" spans="2:12" ht="13" x14ac:dyDescent="0.15"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</row>
    <row r="286" spans="2:12" ht="13" x14ac:dyDescent="0.15"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</row>
    <row r="287" spans="2:12" ht="13" x14ac:dyDescent="0.15"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</row>
    <row r="288" spans="2:12" ht="13" x14ac:dyDescent="0.15"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</row>
    <row r="289" spans="2:12" ht="13" x14ac:dyDescent="0.15"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</row>
    <row r="290" spans="2:12" ht="13" x14ac:dyDescent="0.15"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</row>
    <row r="291" spans="2:12" ht="13" x14ac:dyDescent="0.15"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</row>
    <row r="292" spans="2:12" ht="13" x14ac:dyDescent="0.15"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</row>
    <row r="293" spans="2:12" ht="13" x14ac:dyDescent="0.15"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</row>
    <row r="294" spans="2:12" ht="13" x14ac:dyDescent="0.15"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</row>
    <row r="295" spans="2:12" ht="13" x14ac:dyDescent="0.15"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</row>
    <row r="296" spans="2:12" ht="13" x14ac:dyDescent="0.15"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</row>
    <row r="297" spans="2:12" ht="13" x14ac:dyDescent="0.15"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</row>
    <row r="298" spans="2:12" ht="13" x14ac:dyDescent="0.15"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</row>
    <row r="299" spans="2:12" ht="13" x14ac:dyDescent="0.15"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</row>
    <row r="300" spans="2:12" ht="13" x14ac:dyDescent="0.15"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</row>
    <row r="301" spans="2:12" ht="13" x14ac:dyDescent="0.15"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</row>
    <row r="302" spans="2:12" ht="13" x14ac:dyDescent="0.15"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</row>
    <row r="303" spans="2:12" ht="13" x14ac:dyDescent="0.15"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</row>
    <row r="304" spans="2:12" ht="13" x14ac:dyDescent="0.15"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</row>
    <row r="305" spans="2:12" ht="13" x14ac:dyDescent="0.15"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</row>
    <row r="306" spans="2:12" ht="13" x14ac:dyDescent="0.15"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</row>
    <row r="307" spans="2:12" ht="13" x14ac:dyDescent="0.15"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</row>
    <row r="308" spans="2:12" ht="13" x14ac:dyDescent="0.15"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</row>
    <row r="309" spans="2:12" ht="13" x14ac:dyDescent="0.15"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</row>
    <row r="310" spans="2:12" ht="13" x14ac:dyDescent="0.15"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</row>
    <row r="311" spans="2:12" ht="13" x14ac:dyDescent="0.15"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</row>
    <row r="312" spans="2:12" ht="13" x14ac:dyDescent="0.15"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</row>
    <row r="313" spans="2:12" ht="13" x14ac:dyDescent="0.15"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</row>
    <row r="314" spans="2:12" ht="13" x14ac:dyDescent="0.15"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</row>
    <row r="315" spans="2:12" ht="13" x14ac:dyDescent="0.15"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</row>
    <row r="316" spans="2:12" ht="13" x14ac:dyDescent="0.15"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</row>
    <row r="317" spans="2:12" ht="13" x14ac:dyDescent="0.15"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</row>
    <row r="318" spans="2:12" ht="13" x14ac:dyDescent="0.15"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</row>
    <row r="319" spans="2:12" ht="13" x14ac:dyDescent="0.15"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</row>
    <row r="320" spans="2:12" ht="13" x14ac:dyDescent="0.15"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</row>
    <row r="321" spans="2:12" ht="13" x14ac:dyDescent="0.15"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</row>
    <row r="322" spans="2:12" ht="13" x14ac:dyDescent="0.15"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</row>
    <row r="323" spans="2:12" ht="13" x14ac:dyDescent="0.15"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</row>
    <row r="324" spans="2:12" ht="13" x14ac:dyDescent="0.15"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</row>
    <row r="325" spans="2:12" ht="13" x14ac:dyDescent="0.15"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</row>
    <row r="326" spans="2:12" ht="13" x14ac:dyDescent="0.15"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</row>
    <row r="327" spans="2:12" ht="13" x14ac:dyDescent="0.15"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</row>
    <row r="328" spans="2:12" ht="13" x14ac:dyDescent="0.15"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</row>
    <row r="329" spans="2:12" ht="13" x14ac:dyDescent="0.15"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</row>
    <row r="330" spans="2:12" ht="13" x14ac:dyDescent="0.15"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</row>
    <row r="331" spans="2:12" ht="13" x14ac:dyDescent="0.15"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</row>
    <row r="332" spans="2:12" ht="13" x14ac:dyDescent="0.15"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</row>
    <row r="333" spans="2:12" ht="13" x14ac:dyDescent="0.15"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</row>
    <row r="334" spans="2:12" ht="13" x14ac:dyDescent="0.15"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</row>
    <row r="335" spans="2:12" ht="13" x14ac:dyDescent="0.15"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</row>
    <row r="336" spans="2:12" ht="13" x14ac:dyDescent="0.15"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</row>
    <row r="337" spans="2:12" ht="13" x14ac:dyDescent="0.15"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</row>
    <row r="338" spans="2:12" ht="13" x14ac:dyDescent="0.15"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</row>
    <row r="339" spans="2:12" ht="13" x14ac:dyDescent="0.15"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</row>
    <row r="340" spans="2:12" ht="13" x14ac:dyDescent="0.15"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</row>
    <row r="341" spans="2:12" ht="13" x14ac:dyDescent="0.15"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</row>
    <row r="342" spans="2:12" ht="13" x14ac:dyDescent="0.15"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</row>
    <row r="343" spans="2:12" ht="13" x14ac:dyDescent="0.15"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</row>
    <row r="344" spans="2:12" ht="13" x14ac:dyDescent="0.15"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</row>
    <row r="345" spans="2:12" ht="13" x14ac:dyDescent="0.15"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</row>
    <row r="346" spans="2:12" ht="13" x14ac:dyDescent="0.15"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</row>
    <row r="347" spans="2:12" ht="13" x14ac:dyDescent="0.15"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</row>
    <row r="348" spans="2:12" ht="13" x14ac:dyDescent="0.15"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</row>
    <row r="349" spans="2:12" ht="13" x14ac:dyDescent="0.15"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</row>
    <row r="350" spans="2:12" ht="13" x14ac:dyDescent="0.15"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</row>
    <row r="351" spans="2:12" ht="13" x14ac:dyDescent="0.15"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</row>
    <row r="352" spans="2:12" ht="13" x14ac:dyDescent="0.15"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</row>
    <row r="353" spans="2:12" ht="13" x14ac:dyDescent="0.15"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</row>
    <row r="354" spans="2:12" ht="13" x14ac:dyDescent="0.15"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</row>
    <row r="355" spans="2:12" ht="13" x14ac:dyDescent="0.15"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</row>
    <row r="356" spans="2:12" ht="13" x14ac:dyDescent="0.15"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</row>
    <row r="357" spans="2:12" ht="13" x14ac:dyDescent="0.15"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</row>
    <row r="358" spans="2:12" ht="13" x14ac:dyDescent="0.15"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</row>
    <row r="359" spans="2:12" ht="13" x14ac:dyDescent="0.15"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</row>
    <row r="360" spans="2:12" ht="13" x14ac:dyDescent="0.15"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</row>
    <row r="361" spans="2:12" ht="13" x14ac:dyDescent="0.15"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</row>
    <row r="362" spans="2:12" ht="13" x14ac:dyDescent="0.15"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</row>
    <row r="363" spans="2:12" ht="13" x14ac:dyDescent="0.15"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</row>
    <row r="364" spans="2:12" ht="13" x14ac:dyDescent="0.15"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</row>
    <row r="365" spans="2:12" ht="13" x14ac:dyDescent="0.15"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</row>
    <row r="366" spans="2:12" ht="13" x14ac:dyDescent="0.15"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</row>
    <row r="367" spans="2:12" ht="13" x14ac:dyDescent="0.15"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</row>
    <row r="368" spans="2:12" ht="13" x14ac:dyDescent="0.15"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</row>
    <row r="369" spans="2:12" ht="13" x14ac:dyDescent="0.15"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</row>
    <row r="370" spans="2:12" ht="13" x14ac:dyDescent="0.15"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</row>
    <row r="371" spans="2:12" ht="13" x14ac:dyDescent="0.15"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</row>
    <row r="372" spans="2:12" ht="13" x14ac:dyDescent="0.15"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</row>
    <row r="373" spans="2:12" ht="13" x14ac:dyDescent="0.15"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</row>
    <row r="374" spans="2:12" ht="13" x14ac:dyDescent="0.15"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</row>
    <row r="375" spans="2:12" ht="13" x14ac:dyDescent="0.15"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</row>
    <row r="376" spans="2:12" ht="13" x14ac:dyDescent="0.15"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</row>
    <row r="377" spans="2:12" ht="13" x14ac:dyDescent="0.15"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</row>
    <row r="378" spans="2:12" ht="13" x14ac:dyDescent="0.15"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</row>
    <row r="379" spans="2:12" ht="13" x14ac:dyDescent="0.15"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</row>
    <row r="380" spans="2:12" ht="13" x14ac:dyDescent="0.15"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</row>
    <row r="381" spans="2:12" ht="13" x14ac:dyDescent="0.15"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</row>
    <row r="382" spans="2:12" ht="13" x14ac:dyDescent="0.15"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</row>
    <row r="383" spans="2:12" ht="13" x14ac:dyDescent="0.15"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</row>
    <row r="384" spans="2:12" ht="13" x14ac:dyDescent="0.15"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</row>
    <row r="385" spans="2:12" ht="13" x14ac:dyDescent="0.15"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</row>
    <row r="386" spans="2:12" ht="13" x14ac:dyDescent="0.15"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</row>
    <row r="387" spans="2:12" ht="13" x14ac:dyDescent="0.15"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</row>
    <row r="388" spans="2:12" ht="13" x14ac:dyDescent="0.15"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</row>
    <row r="389" spans="2:12" ht="13" x14ac:dyDescent="0.15"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</row>
    <row r="390" spans="2:12" ht="13" x14ac:dyDescent="0.15"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</row>
    <row r="391" spans="2:12" ht="13" x14ac:dyDescent="0.15"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</row>
    <row r="392" spans="2:12" ht="13" x14ac:dyDescent="0.15"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</row>
    <row r="393" spans="2:12" ht="13" x14ac:dyDescent="0.15"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</row>
    <row r="394" spans="2:12" ht="13" x14ac:dyDescent="0.15"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</row>
    <row r="395" spans="2:12" ht="13" x14ac:dyDescent="0.15"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</row>
    <row r="396" spans="2:12" ht="13" x14ac:dyDescent="0.15"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</row>
    <row r="397" spans="2:12" ht="13" x14ac:dyDescent="0.15"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</row>
    <row r="398" spans="2:12" ht="13" x14ac:dyDescent="0.15"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</row>
    <row r="399" spans="2:12" ht="13" x14ac:dyDescent="0.15"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</row>
    <row r="400" spans="2:12" ht="13" x14ac:dyDescent="0.15"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</row>
    <row r="401" spans="2:12" ht="13" x14ac:dyDescent="0.15"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</row>
    <row r="402" spans="2:12" ht="13" x14ac:dyDescent="0.15"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</row>
    <row r="403" spans="2:12" ht="13" x14ac:dyDescent="0.15"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</row>
    <row r="404" spans="2:12" ht="13" x14ac:dyDescent="0.15"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</row>
    <row r="405" spans="2:12" ht="13" x14ac:dyDescent="0.15"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</row>
    <row r="406" spans="2:12" ht="13" x14ac:dyDescent="0.15"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</row>
    <row r="407" spans="2:12" ht="13" x14ac:dyDescent="0.15"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</row>
    <row r="408" spans="2:12" ht="13" x14ac:dyDescent="0.15"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</row>
    <row r="409" spans="2:12" ht="13" x14ac:dyDescent="0.15"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</row>
    <row r="410" spans="2:12" ht="13" x14ac:dyDescent="0.15"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</row>
    <row r="411" spans="2:12" ht="13" x14ac:dyDescent="0.15"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</row>
    <row r="412" spans="2:12" ht="13" x14ac:dyDescent="0.15"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</row>
    <row r="413" spans="2:12" ht="13" x14ac:dyDescent="0.15"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</row>
    <row r="414" spans="2:12" ht="13" x14ac:dyDescent="0.15"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</row>
    <row r="415" spans="2:12" ht="13" x14ac:dyDescent="0.15"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</row>
    <row r="416" spans="2:12" ht="13" x14ac:dyDescent="0.15"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</row>
    <row r="417" spans="2:12" ht="13" x14ac:dyDescent="0.15"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</row>
    <row r="418" spans="2:12" ht="13" x14ac:dyDescent="0.15"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</row>
    <row r="419" spans="2:12" ht="13" x14ac:dyDescent="0.15"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</row>
    <row r="420" spans="2:12" ht="13" x14ac:dyDescent="0.15"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</row>
    <row r="421" spans="2:12" ht="13" x14ac:dyDescent="0.15"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</row>
    <row r="422" spans="2:12" ht="13" x14ac:dyDescent="0.15"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</row>
    <row r="423" spans="2:12" ht="13" x14ac:dyDescent="0.15"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</row>
    <row r="424" spans="2:12" ht="13" x14ac:dyDescent="0.15"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</row>
    <row r="425" spans="2:12" ht="13" x14ac:dyDescent="0.15"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</row>
    <row r="426" spans="2:12" ht="13" x14ac:dyDescent="0.15"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</row>
    <row r="427" spans="2:12" ht="13" x14ac:dyDescent="0.15"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</row>
    <row r="428" spans="2:12" ht="13" x14ac:dyDescent="0.15"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</row>
    <row r="429" spans="2:12" ht="13" x14ac:dyDescent="0.15"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</row>
    <row r="430" spans="2:12" ht="13" x14ac:dyDescent="0.15"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</row>
    <row r="431" spans="2:12" ht="13" x14ac:dyDescent="0.15"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</row>
    <row r="432" spans="2:12" ht="13" x14ac:dyDescent="0.15"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</row>
    <row r="433" spans="2:12" ht="13" x14ac:dyDescent="0.15"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</row>
    <row r="434" spans="2:12" ht="13" x14ac:dyDescent="0.15"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</row>
    <row r="435" spans="2:12" ht="13" x14ac:dyDescent="0.15"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</row>
    <row r="436" spans="2:12" ht="13" x14ac:dyDescent="0.15"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</row>
    <row r="437" spans="2:12" ht="13" x14ac:dyDescent="0.15"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</row>
    <row r="438" spans="2:12" ht="13" x14ac:dyDescent="0.15"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</row>
    <row r="439" spans="2:12" ht="13" x14ac:dyDescent="0.15"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</row>
    <row r="440" spans="2:12" ht="13" x14ac:dyDescent="0.15"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</row>
    <row r="441" spans="2:12" ht="13" x14ac:dyDescent="0.15"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</row>
    <row r="442" spans="2:12" ht="13" x14ac:dyDescent="0.15"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</row>
    <row r="443" spans="2:12" ht="13" x14ac:dyDescent="0.15"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</row>
    <row r="444" spans="2:12" ht="13" x14ac:dyDescent="0.15"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</row>
    <row r="445" spans="2:12" ht="13" x14ac:dyDescent="0.15"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</row>
    <row r="446" spans="2:12" ht="13" x14ac:dyDescent="0.15"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</row>
    <row r="447" spans="2:12" ht="13" x14ac:dyDescent="0.15"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</row>
    <row r="448" spans="2:12" ht="13" x14ac:dyDescent="0.15"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</row>
    <row r="449" spans="2:12" ht="13" x14ac:dyDescent="0.15"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</row>
    <row r="450" spans="2:12" ht="13" x14ac:dyDescent="0.15"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</row>
    <row r="451" spans="2:12" ht="13" x14ac:dyDescent="0.15"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</row>
    <row r="452" spans="2:12" ht="13" x14ac:dyDescent="0.15"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</row>
    <row r="453" spans="2:12" ht="13" x14ac:dyDescent="0.15"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</row>
    <row r="454" spans="2:12" ht="13" x14ac:dyDescent="0.15"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</row>
    <row r="455" spans="2:12" ht="13" x14ac:dyDescent="0.15"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</row>
    <row r="456" spans="2:12" ht="13" x14ac:dyDescent="0.15"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</row>
    <row r="457" spans="2:12" ht="13" x14ac:dyDescent="0.15"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</row>
    <row r="458" spans="2:12" ht="13" x14ac:dyDescent="0.15"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</row>
    <row r="459" spans="2:12" ht="13" x14ac:dyDescent="0.15"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</row>
    <row r="460" spans="2:12" ht="13" x14ac:dyDescent="0.15"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</row>
    <row r="461" spans="2:12" ht="13" x14ac:dyDescent="0.15"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</row>
    <row r="462" spans="2:12" ht="13" x14ac:dyDescent="0.15"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</row>
    <row r="463" spans="2:12" ht="13" x14ac:dyDescent="0.15"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</row>
    <row r="464" spans="2:12" ht="13" x14ac:dyDescent="0.15"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</row>
    <row r="465" spans="2:12" ht="13" x14ac:dyDescent="0.15"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</row>
    <row r="466" spans="2:12" ht="13" x14ac:dyDescent="0.15"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</row>
    <row r="467" spans="2:12" ht="13" x14ac:dyDescent="0.15"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</row>
    <row r="468" spans="2:12" ht="13" x14ac:dyDescent="0.15"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</row>
    <row r="469" spans="2:12" ht="13" x14ac:dyDescent="0.15"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</row>
    <row r="470" spans="2:12" ht="13" x14ac:dyDescent="0.15"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</row>
    <row r="471" spans="2:12" ht="13" x14ac:dyDescent="0.15"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</row>
    <row r="472" spans="2:12" ht="13" x14ac:dyDescent="0.15"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</row>
    <row r="473" spans="2:12" ht="13" x14ac:dyDescent="0.15"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</row>
    <row r="474" spans="2:12" ht="13" x14ac:dyDescent="0.15"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</row>
    <row r="475" spans="2:12" ht="13" x14ac:dyDescent="0.15"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</row>
    <row r="476" spans="2:12" ht="13" x14ac:dyDescent="0.15"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</row>
    <row r="477" spans="2:12" ht="13" x14ac:dyDescent="0.15"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</row>
    <row r="478" spans="2:12" ht="13" x14ac:dyDescent="0.15"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</row>
    <row r="479" spans="2:12" ht="13" x14ac:dyDescent="0.15"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</row>
    <row r="480" spans="2:12" ht="13" x14ac:dyDescent="0.15"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</row>
    <row r="481" spans="2:12" ht="13" x14ac:dyDescent="0.15"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</row>
    <row r="482" spans="2:12" ht="13" x14ac:dyDescent="0.15"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</row>
    <row r="483" spans="2:12" ht="13" x14ac:dyDescent="0.15"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</row>
    <row r="484" spans="2:12" ht="13" x14ac:dyDescent="0.15"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</row>
    <row r="485" spans="2:12" ht="13" x14ac:dyDescent="0.15"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</row>
    <row r="486" spans="2:12" ht="13" x14ac:dyDescent="0.15"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</row>
    <row r="487" spans="2:12" ht="13" x14ac:dyDescent="0.15"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</row>
    <row r="488" spans="2:12" ht="13" x14ac:dyDescent="0.15"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</row>
    <row r="489" spans="2:12" ht="13" x14ac:dyDescent="0.15"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</row>
    <row r="490" spans="2:12" ht="13" x14ac:dyDescent="0.15"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</row>
    <row r="491" spans="2:12" ht="13" x14ac:dyDescent="0.15"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</row>
    <row r="492" spans="2:12" ht="13" x14ac:dyDescent="0.15"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</row>
    <row r="493" spans="2:12" ht="13" x14ac:dyDescent="0.15"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</row>
    <row r="494" spans="2:12" ht="13" x14ac:dyDescent="0.15"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</row>
    <row r="495" spans="2:12" ht="13" x14ac:dyDescent="0.15"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</row>
    <row r="496" spans="2:12" ht="13" x14ac:dyDescent="0.15"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</row>
    <row r="497" spans="2:12" ht="13" x14ac:dyDescent="0.15"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</row>
    <row r="498" spans="2:12" ht="13" x14ac:dyDescent="0.15"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</row>
    <row r="499" spans="2:12" ht="13" x14ac:dyDescent="0.15"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</row>
    <row r="500" spans="2:12" ht="13" x14ac:dyDescent="0.15"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</row>
    <row r="501" spans="2:12" ht="13" x14ac:dyDescent="0.15"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</row>
    <row r="502" spans="2:12" ht="13" x14ac:dyDescent="0.15"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</row>
    <row r="503" spans="2:12" ht="13" x14ac:dyDescent="0.15"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</row>
    <row r="504" spans="2:12" ht="13" x14ac:dyDescent="0.15"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</row>
    <row r="505" spans="2:12" ht="13" x14ac:dyDescent="0.15"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</row>
    <row r="506" spans="2:12" ht="13" x14ac:dyDescent="0.15"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</row>
    <row r="507" spans="2:12" ht="13" x14ac:dyDescent="0.15"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</row>
    <row r="508" spans="2:12" ht="13" x14ac:dyDescent="0.15"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</row>
    <row r="509" spans="2:12" ht="13" x14ac:dyDescent="0.15"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</row>
    <row r="510" spans="2:12" ht="13" x14ac:dyDescent="0.15"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</row>
    <row r="511" spans="2:12" ht="13" x14ac:dyDescent="0.15"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</row>
    <row r="512" spans="2:12" ht="13" x14ac:dyDescent="0.15"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</row>
    <row r="513" spans="2:12" ht="13" x14ac:dyDescent="0.15"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</row>
    <row r="514" spans="2:12" ht="13" x14ac:dyDescent="0.15"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</row>
    <row r="515" spans="2:12" ht="13" x14ac:dyDescent="0.15"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</row>
    <row r="516" spans="2:12" ht="13" x14ac:dyDescent="0.15"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</row>
    <row r="517" spans="2:12" ht="13" x14ac:dyDescent="0.15"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</row>
    <row r="518" spans="2:12" ht="13" x14ac:dyDescent="0.15"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</row>
    <row r="519" spans="2:12" ht="13" x14ac:dyDescent="0.15"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</row>
    <row r="520" spans="2:12" ht="13" x14ac:dyDescent="0.15"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</row>
    <row r="521" spans="2:12" ht="13" x14ac:dyDescent="0.15"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</row>
    <row r="522" spans="2:12" ht="13" x14ac:dyDescent="0.15"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</row>
    <row r="523" spans="2:12" ht="13" x14ac:dyDescent="0.15"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</row>
    <row r="524" spans="2:12" ht="13" x14ac:dyDescent="0.15"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</row>
    <row r="525" spans="2:12" ht="13" x14ac:dyDescent="0.15"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</row>
    <row r="526" spans="2:12" ht="13" x14ac:dyDescent="0.15"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</row>
    <row r="527" spans="2:12" ht="13" x14ac:dyDescent="0.15"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</row>
    <row r="528" spans="2:12" ht="13" x14ac:dyDescent="0.15"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</row>
    <row r="529" spans="2:12" ht="13" x14ac:dyDescent="0.15"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</row>
    <row r="530" spans="2:12" ht="13" x14ac:dyDescent="0.15"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</row>
    <row r="531" spans="2:12" ht="13" x14ac:dyDescent="0.15"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</row>
    <row r="532" spans="2:12" ht="13" x14ac:dyDescent="0.15"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</row>
    <row r="533" spans="2:12" ht="13" x14ac:dyDescent="0.15"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</row>
    <row r="534" spans="2:12" ht="13" x14ac:dyDescent="0.15"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</row>
    <row r="535" spans="2:12" ht="13" x14ac:dyDescent="0.15"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</row>
    <row r="536" spans="2:12" ht="13" x14ac:dyDescent="0.15"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</row>
    <row r="537" spans="2:12" ht="13" x14ac:dyDescent="0.15"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</row>
    <row r="538" spans="2:12" ht="13" x14ac:dyDescent="0.15"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</row>
    <row r="539" spans="2:12" ht="13" x14ac:dyDescent="0.15"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</row>
    <row r="540" spans="2:12" ht="13" x14ac:dyDescent="0.15"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</row>
    <row r="541" spans="2:12" ht="13" x14ac:dyDescent="0.15"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</row>
    <row r="542" spans="2:12" ht="13" x14ac:dyDescent="0.15"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</row>
    <row r="543" spans="2:12" ht="13" x14ac:dyDescent="0.15"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</row>
    <row r="544" spans="2:12" ht="13" x14ac:dyDescent="0.15"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</row>
    <row r="545" spans="2:12" ht="13" x14ac:dyDescent="0.15"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</row>
    <row r="546" spans="2:12" ht="13" x14ac:dyDescent="0.15"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</row>
    <row r="547" spans="2:12" ht="13" x14ac:dyDescent="0.15"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</row>
    <row r="548" spans="2:12" ht="13" x14ac:dyDescent="0.15"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</row>
    <row r="549" spans="2:12" ht="13" x14ac:dyDescent="0.15"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</row>
    <row r="550" spans="2:12" ht="13" x14ac:dyDescent="0.15"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</row>
    <row r="551" spans="2:12" ht="13" x14ac:dyDescent="0.15"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</row>
    <row r="552" spans="2:12" ht="13" x14ac:dyDescent="0.15"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</row>
    <row r="553" spans="2:12" ht="13" x14ac:dyDescent="0.15"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</row>
    <row r="554" spans="2:12" ht="13" x14ac:dyDescent="0.15"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</row>
    <row r="555" spans="2:12" ht="13" x14ac:dyDescent="0.15"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</row>
    <row r="556" spans="2:12" ht="13" x14ac:dyDescent="0.15"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</row>
    <row r="557" spans="2:12" ht="13" x14ac:dyDescent="0.15"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</row>
    <row r="558" spans="2:12" ht="13" x14ac:dyDescent="0.15"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</row>
    <row r="559" spans="2:12" ht="13" x14ac:dyDescent="0.15"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</row>
    <row r="560" spans="2:12" ht="13" x14ac:dyDescent="0.15"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</row>
    <row r="561" spans="2:12" ht="13" x14ac:dyDescent="0.15"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</row>
    <row r="562" spans="2:12" ht="13" x14ac:dyDescent="0.15"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</row>
    <row r="563" spans="2:12" ht="13" x14ac:dyDescent="0.15"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</row>
    <row r="564" spans="2:12" ht="13" x14ac:dyDescent="0.15"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</row>
    <row r="565" spans="2:12" ht="13" x14ac:dyDescent="0.15"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</row>
    <row r="566" spans="2:12" ht="13" x14ac:dyDescent="0.15"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</row>
    <row r="567" spans="2:12" ht="13" x14ac:dyDescent="0.15"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</row>
    <row r="568" spans="2:12" ht="13" x14ac:dyDescent="0.15"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</row>
    <row r="569" spans="2:12" ht="13" x14ac:dyDescent="0.15"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</row>
    <row r="570" spans="2:12" ht="13" x14ac:dyDescent="0.15"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</row>
    <row r="571" spans="2:12" ht="13" x14ac:dyDescent="0.15"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</row>
    <row r="572" spans="2:12" ht="13" x14ac:dyDescent="0.15"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</row>
    <row r="573" spans="2:12" ht="13" x14ac:dyDescent="0.15"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</row>
    <row r="574" spans="2:12" ht="13" x14ac:dyDescent="0.15"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</row>
    <row r="575" spans="2:12" ht="13" x14ac:dyDescent="0.15"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</row>
    <row r="576" spans="2:12" ht="13" x14ac:dyDescent="0.15"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</row>
    <row r="577" spans="2:12" ht="13" x14ac:dyDescent="0.15"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</row>
    <row r="578" spans="2:12" ht="13" x14ac:dyDescent="0.15"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</row>
    <row r="579" spans="2:12" ht="13" x14ac:dyDescent="0.15"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</row>
    <row r="580" spans="2:12" ht="13" x14ac:dyDescent="0.15"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</row>
    <row r="581" spans="2:12" ht="13" x14ac:dyDescent="0.15"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</row>
    <row r="582" spans="2:12" ht="13" x14ac:dyDescent="0.15"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</row>
    <row r="583" spans="2:12" ht="13" x14ac:dyDescent="0.15"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</row>
    <row r="584" spans="2:12" ht="13" x14ac:dyDescent="0.15"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</row>
    <row r="585" spans="2:12" ht="13" x14ac:dyDescent="0.15"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</row>
    <row r="586" spans="2:12" ht="13" x14ac:dyDescent="0.15"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</row>
    <row r="587" spans="2:12" ht="13" x14ac:dyDescent="0.15"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</row>
    <row r="588" spans="2:12" ht="13" x14ac:dyDescent="0.15"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</row>
    <row r="589" spans="2:12" ht="13" x14ac:dyDescent="0.15"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</row>
    <row r="590" spans="2:12" ht="13" x14ac:dyDescent="0.15"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</row>
    <row r="591" spans="2:12" ht="13" x14ac:dyDescent="0.15"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</row>
    <row r="592" spans="2:12" ht="13" x14ac:dyDescent="0.15"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</row>
    <row r="593" spans="2:12" ht="13" x14ac:dyDescent="0.15"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</row>
    <row r="594" spans="2:12" ht="13" x14ac:dyDescent="0.15"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</row>
    <row r="595" spans="2:12" ht="13" x14ac:dyDescent="0.15"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</row>
    <row r="596" spans="2:12" ht="13" x14ac:dyDescent="0.15"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</row>
    <row r="597" spans="2:12" ht="13" x14ac:dyDescent="0.15"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</row>
    <row r="598" spans="2:12" ht="13" x14ac:dyDescent="0.15"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</row>
    <row r="599" spans="2:12" ht="13" x14ac:dyDescent="0.15"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</row>
    <row r="600" spans="2:12" ht="13" x14ac:dyDescent="0.15"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</row>
    <row r="601" spans="2:12" ht="13" x14ac:dyDescent="0.15"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</row>
    <row r="602" spans="2:12" ht="13" x14ac:dyDescent="0.15"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</row>
    <row r="603" spans="2:12" ht="13" x14ac:dyDescent="0.15"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</row>
    <row r="604" spans="2:12" ht="13" x14ac:dyDescent="0.15"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</row>
    <row r="605" spans="2:12" ht="13" x14ac:dyDescent="0.15"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</row>
    <row r="606" spans="2:12" ht="13" x14ac:dyDescent="0.15"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</row>
    <row r="607" spans="2:12" ht="13" x14ac:dyDescent="0.15"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</row>
    <row r="608" spans="2:12" ht="13" x14ac:dyDescent="0.15"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</row>
    <row r="609" spans="2:12" ht="13" x14ac:dyDescent="0.15"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</row>
    <row r="610" spans="2:12" ht="13" x14ac:dyDescent="0.15"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</row>
    <row r="611" spans="2:12" ht="13" x14ac:dyDescent="0.15"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</row>
    <row r="612" spans="2:12" ht="13" x14ac:dyDescent="0.15"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</row>
    <row r="613" spans="2:12" ht="13" x14ac:dyDescent="0.15"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</row>
    <row r="614" spans="2:12" ht="13" x14ac:dyDescent="0.15"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</row>
    <row r="615" spans="2:12" ht="13" x14ac:dyDescent="0.15"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</row>
    <row r="616" spans="2:12" ht="13" x14ac:dyDescent="0.15"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</row>
    <row r="617" spans="2:12" ht="13" x14ac:dyDescent="0.15"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</row>
    <row r="618" spans="2:12" ht="13" x14ac:dyDescent="0.15"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</row>
    <row r="619" spans="2:12" ht="13" x14ac:dyDescent="0.15"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</row>
    <row r="620" spans="2:12" ht="13" x14ac:dyDescent="0.15"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</row>
    <row r="621" spans="2:12" ht="13" x14ac:dyDescent="0.15"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</row>
    <row r="622" spans="2:12" ht="13" x14ac:dyDescent="0.15"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</row>
    <row r="623" spans="2:12" ht="13" x14ac:dyDescent="0.15"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</row>
    <row r="624" spans="2:12" ht="13" x14ac:dyDescent="0.15"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</row>
    <row r="625" spans="2:12" ht="13" x14ac:dyDescent="0.15"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</row>
    <row r="626" spans="2:12" ht="13" x14ac:dyDescent="0.15"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</row>
    <row r="627" spans="2:12" ht="13" x14ac:dyDescent="0.15"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</row>
    <row r="628" spans="2:12" ht="13" x14ac:dyDescent="0.15"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</row>
    <row r="629" spans="2:12" ht="13" x14ac:dyDescent="0.15"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</row>
    <row r="630" spans="2:12" ht="13" x14ac:dyDescent="0.15"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</row>
    <row r="631" spans="2:12" ht="13" x14ac:dyDescent="0.15"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</row>
    <row r="632" spans="2:12" ht="13" x14ac:dyDescent="0.15"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</row>
    <row r="633" spans="2:12" ht="13" x14ac:dyDescent="0.15"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</row>
    <row r="634" spans="2:12" ht="13" x14ac:dyDescent="0.15"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</row>
    <row r="635" spans="2:12" ht="13" x14ac:dyDescent="0.15"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</row>
    <row r="636" spans="2:12" ht="13" x14ac:dyDescent="0.15"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</row>
    <row r="637" spans="2:12" ht="13" x14ac:dyDescent="0.15"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</row>
    <row r="638" spans="2:12" ht="13" x14ac:dyDescent="0.15"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</row>
    <row r="639" spans="2:12" ht="13" x14ac:dyDescent="0.15"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</row>
    <row r="640" spans="2:12" ht="13" x14ac:dyDescent="0.15"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</row>
    <row r="641" spans="2:12" ht="13" x14ac:dyDescent="0.15"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</row>
    <row r="642" spans="2:12" ht="13" x14ac:dyDescent="0.15"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</row>
    <row r="643" spans="2:12" ht="13" x14ac:dyDescent="0.15"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</row>
    <row r="644" spans="2:12" ht="13" x14ac:dyDescent="0.15"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</row>
    <row r="645" spans="2:12" ht="13" x14ac:dyDescent="0.15"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</row>
    <row r="646" spans="2:12" ht="13" x14ac:dyDescent="0.15"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</row>
    <row r="647" spans="2:12" ht="13" x14ac:dyDescent="0.15"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</row>
    <row r="648" spans="2:12" ht="13" x14ac:dyDescent="0.15"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</row>
    <row r="649" spans="2:12" ht="13" x14ac:dyDescent="0.15"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</row>
    <row r="650" spans="2:12" ht="13" x14ac:dyDescent="0.15"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</row>
    <row r="651" spans="2:12" ht="13" x14ac:dyDescent="0.15"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</row>
    <row r="652" spans="2:12" ht="13" x14ac:dyDescent="0.15"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</row>
    <row r="653" spans="2:12" ht="13" x14ac:dyDescent="0.15"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</row>
    <row r="654" spans="2:12" ht="13" x14ac:dyDescent="0.15"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</row>
    <row r="655" spans="2:12" ht="13" x14ac:dyDescent="0.15"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</row>
    <row r="656" spans="2:12" ht="13" x14ac:dyDescent="0.15"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</row>
    <row r="657" spans="2:12" ht="13" x14ac:dyDescent="0.15"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</row>
    <row r="658" spans="2:12" ht="13" x14ac:dyDescent="0.15"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</row>
    <row r="659" spans="2:12" ht="13" x14ac:dyDescent="0.15"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</row>
    <row r="660" spans="2:12" ht="13" x14ac:dyDescent="0.15"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</row>
    <row r="661" spans="2:12" ht="13" x14ac:dyDescent="0.15"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</row>
    <row r="662" spans="2:12" ht="13" x14ac:dyDescent="0.15"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</row>
    <row r="663" spans="2:12" ht="13" x14ac:dyDescent="0.15"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</row>
    <row r="664" spans="2:12" ht="13" x14ac:dyDescent="0.15"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</row>
    <row r="665" spans="2:12" ht="13" x14ac:dyDescent="0.15"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</row>
    <row r="666" spans="2:12" ht="13" x14ac:dyDescent="0.15"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</row>
    <row r="667" spans="2:12" ht="13" x14ac:dyDescent="0.15"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</row>
    <row r="668" spans="2:12" ht="13" x14ac:dyDescent="0.15"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</row>
    <row r="669" spans="2:12" ht="13" x14ac:dyDescent="0.15"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</row>
    <row r="670" spans="2:12" ht="13" x14ac:dyDescent="0.15"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</row>
    <row r="671" spans="2:12" ht="13" x14ac:dyDescent="0.15"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</row>
    <row r="672" spans="2:12" ht="13" x14ac:dyDescent="0.15"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</row>
    <row r="673" spans="2:12" ht="13" x14ac:dyDescent="0.15"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</row>
    <row r="674" spans="2:12" ht="13" x14ac:dyDescent="0.15"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</row>
    <row r="675" spans="2:12" ht="13" x14ac:dyDescent="0.15"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</row>
    <row r="676" spans="2:12" ht="13" x14ac:dyDescent="0.15"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</row>
    <row r="677" spans="2:12" ht="13" x14ac:dyDescent="0.15"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</row>
    <row r="678" spans="2:12" ht="13" x14ac:dyDescent="0.15"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</row>
    <row r="679" spans="2:12" ht="13" x14ac:dyDescent="0.15"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</row>
    <row r="680" spans="2:12" ht="13" x14ac:dyDescent="0.15"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</row>
    <row r="681" spans="2:12" ht="13" x14ac:dyDescent="0.15"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</row>
    <row r="682" spans="2:12" ht="13" x14ac:dyDescent="0.15"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</row>
    <row r="683" spans="2:12" ht="13" x14ac:dyDescent="0.15"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</row>
    <row r="684" spans="2:12" ht="13" x14ac:dyDescent="0.15"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</row>
    <row r="685" spans="2:12" ht="13" x14ac:dyDescent="0.15"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</row>
    <row r="686" spans="2:12" ht="13" x14ac:dyDescent="0.15"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</row>
    <row r="687" spans="2:12" ht="13" x14ac:dyDescent="0.15"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</row>
    <row r="688" spans="2:12" ht="13" x14ac:dyDescent="0.15"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</row>
    <row r="689" spans="2:12" ht="13" x14ac:dyDescent="0.15"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</row>
    <row r="690" spans="2:12" ht="13" x14ac:dyDescent="0.15"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</row>
    <row r="691" spans="2:12" ht="13" x14ac:dyDescent="0.15"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</row>
    <row r="692" spans="2:12" ht="13" x14ac:dyDescent="0.15"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</row>
    <row r="693" spans="2:12" ht="13" x14ac:dyDescent="0.15"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</row>
    <row r="694" spans="2:12" ht="13" x14ac:dyDescent="0.15"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</row>
    <row r="695" spans="2:12" ht="13" x14ac:dyDescent="0.15"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</row>
    <row r="696" spans="2:12" ht="13" x14ac:dyDescent="0.15"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</row>
    <row r="697" spans="2:12" ht="13" x14ac:dyDescent="0.15"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</row>
    <row r="698" spans="2:12" ht="13" x14ac:dyDescent="0.15"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</row>
    <row r="699" spans="2:12" ht="13" x14ac:dyDescent="0.15"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</row>
    <row r="700" spans="2:12" ht="13" x14ac:dyDescent="0.15"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</row>
    <row r="701" spans="2:12" ht="13" x14ac:dyDescent="0.15"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</row>
    <row r="702" spans="2:12" ht="13" x14ac:dyDescent="0.15"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</row>
    <row r="703" spans="2:12" ht="13" x14ac:dyDescent="0.15"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</row>
    <row r="704" spans="2:12" ht="13" x14ac:dyDescent="0.15"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</row>
    <row r="705" spans="2:12" ht="13" x14ac:dyDescent="0.15"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</row>
    <row r="706" spans="2:12" ht="13" x14ac:dyDescent="0.15"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</row>
    <row r="707" spans="2:12" ht="13" x14ac:dyDescent="0.15"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</row>
    <row r="708" spans="2:12" ht="13" x14ac:dyDescent="0.15"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</row>
    <row r="709" spans="2:12" ht="13" x14ac:dyDescent="0.15"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</row>
    <row r="710" spans="2:12" ht="13" x14ac:dyDescent="0.15"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</row>
    <row r="711" spans="2:12" ht="13" x14ac:dyDescent="0.15"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</row>
    <row r="712" spans="2:12" ht="13" x14ac:dyDescent="0.15"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</row>
    <row r="713" spans="2:12" ht="13" x14ac:dyDescent="0.15"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</row>
    <row r="714" spans="2:12" ht="13" x14ac:dyDescent="0.15"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</row>
    <row r="715" spans="2:12" ht="13" x14ac:dyDescent="0.15"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</row>
    <row r="716" spans="2:12" ht="13" x14ac:dyDescent="0.15"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</row>
    <row r="717" spans="2:12" ht="13" x14ac:dyDescent="0.15"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</row>
    <row r="718" spans="2:12" ht="13" x14ac:dyDescent="0.15"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</row>
    <row r="719" spans="2:12" ht="13" x14ac:dyDescent="0.15"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</row>
    <row r="720" spans="2:12" ht="13" x14ac:dyDescent="0.15"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</row>
    <row r="721" spans="2:12" ht="13" x14ac:dyDescent="0.15"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</row>
    <row r="722" spans="2:12" ht="13" x14ac:dyDescent="0.15"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</row>
    <row r="723" spans="2:12" ht="13" x14ac:dyDescent="0.15"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</row>
    <row r="724" spans="2:12" ht="13" x14ac:dyDescent="0.15"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</row>
    <row r="725" spans="2:12" ht="13" x14ac:dyDescent="0.15"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</row>
    <row r="726" spans="2:12" ht="13" x14ac:dyDescent="0.15"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</row>
    <row r="727" spans="2:12" ht="13" x14ac:dyDescent="0.15"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</row>
    <row r="728" spans="2:12" ht="13" x14ac:dyDescent="0.15"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</row>
    <row r="729" spans="2:12" ht="13" x14ac:dyDescent="0.15"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</row>
    <row r="730" spans="2:12" ht="13" x14ac:dyDescent="0.15"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</row>
    <row r="731" spans="2:12" ht="13" x14ac:dyDescent="0.15"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</row>
    <row r="732" spans="2:12" ht="13" x14ac:dyDescent="0.15"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</row>
    <row r="733" spans="2:12" ht="13" x14ac:dyDescent="0.15"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</row>
    <row r="734" spans="2:12" ht="13" x14ac:dyDescent="0.15"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</row>
    <row r="735" spans="2:12" ht="13" x14ac:dyDescent="0.15"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</row>
    <row r="736" spans="2:12" ht="13" x14ac:dyDescent="0.15"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</row>
    <row r="737" spans="2:12" ht="13" x14ac:dyDescent="0.15"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</row>
    <row r="738" spans="2:12" ht="13" x14ac:dyDescent="0.15"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</row>
    <row r="739" spans="2:12" ht="13" x14ac:dyDescent="0.15"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</row>
    <row r="740" spans="2:12" ht="13" x14ac:dyDescent="0.15"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</row>
    <row r="741" spans="2:12" ht="13" x14ac:dyDescent="0.15"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</row>
    <row r="742" spans="2:12" ht="13" x14ac:dyDescent="0.15"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</row>
    <row r="743" spans="2:12" ht="13" x14ac:dyDescent="0.15"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</row>
    <row r="744" spans="2:12" ht="13" x14ac:dyDescent="0.15"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</row>
    <row r="745" spans="2:12" ht="13" x14ac:dyDescent="0.15"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</row>
    <row r="746" spans="2:12" ht="13" x14ac:dyDescent="0.15"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</row>
    <row r="747" spans="2:12" ht="13" x14ac:dyDescent="0.15"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</row>
    <row r="748" spans="2:12" ht="13" x14ac:dyDescent="0.15"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</row>
    <row r="749" spans="2:12" ht="13" x14ac:dyDescent="0.15"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</row>
    <row r="750" spans="2:12" ht="13" x14ac:dyDescent="0.15"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</row>
    <row r="751" spans="2:12" ht="13" x14ac:dyDescent="0.15"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</row>
    <row r="752" spans="2:12" ht="13" x14ac:dyDescent="0.15"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</row>
    <row r="753" spans="2:12" ht="13" x14ac:dyDescent="0.15"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</row>
    <row r="754" spans="2:12" ht="13" x14ac:dyDescent="0.15"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</row>
    <row r="755" spans="2:12" ht="13" x14ac:dyDescent="0.15"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</row>
    <row r="756" spans="2:12" ht="13" x14ac:dyDescent="0.15"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</row>
    <row r="757" spans="2:12" ht="13" x14ac:dyDescent="0.15"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</row>
    <row r="758" spans="2:12" ht="13" x14ac:dyDescent="0.15"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</row>
    <row r="759" spans="2:12" ht="13" x14ac:dyDescent="0.15"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</row>
    <row r="760" spans="2:12" ht="13" x14ac:dyDescent="0.15"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</row>
    <row r="761" spans="2:12" ht="13" x14ac:dyDescent="0.15"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</row>
    <row r="762" spans="2:12" ht="13" x14ac:dyDescent="0.15"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</row>
    <row r="763" spans="2:12" ht="13" x14ac:dyDescent="0.15"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</row>
    <row r="764" spans="2:12" ht="13" x14ac:dyDescent="0.15"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</row>
    <row r="765" spans="2:12" ht="13" x14ac:dyDescent="0.15"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</row>
    <row r="766" spans="2:12" ht="13" x14ac:dyDescent="0.15"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</row>
    <row r="767" spans="2:12" ht="13" x14ac:dyDescent="0.15"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</row>
    <row r="768" spans="2:12" ht="13" x14ac:dyDescent="0.15"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</row>
    <row r="769" spans="2:12" ht="13" x14ac:dyDescent="0.15"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</row>
    <row r="770" spans="2:12" ht="13" x14ac:dyDescent="0.15"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</row>
    <row r="771" spans="2:12" ht="13" x14ac:dyDescent="0.15"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</row>
    <row r="772" spans="2:12" ht="13" x14ac:dyDescent="0.15"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</row>
    <row r="773" spans="2:12" ht="13" x14ac:dyDescent="0.15"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</row>
    <row r="774" spans="2:12" ht="13" x14ac:dyDescent="0.15"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</row>
    <row r="775" spans="2:12" ht="13" x14ac:dyDescent="0.15"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</row>
    <row r="776" spans="2:12" ht="13" x14ac:dyDescent="0.15"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</row>
    <row r="777" spans="2:12" ht="13" x14ac:dyDescent="0.15"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</row>
    <row r="778" spans="2:12" ht="13" x14ac:dyDescent="0.15"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</row>
    <row r="779" spans="2:12" ht="13" x14ac:dyDescent="0.15"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</row>
    <row r="780" spans="2:12" ht="13" x14ac:dyDescent="0.15"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</row>
    <row r="781" spans="2:12" ht="13" x14ac:dyDescent="0.15"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</row>
    <row r="782" spans="2:12" ht="13" x14ac:dyDescent="0.15"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</row>
    <row r="783" spans="2:12" ht="13" x14ac:dyDescent="0.15"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</row>
    <row r="784" spans="2:12" ht="13" x14ac:dyDescent="0.15"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</row>
    <row r="785" spans="2:12" ht="13" x14ac:dyDescent="0.15"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</row>
    <row r="786" spans="2:12" ht="13" x14ac:dyDescent="0.15"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</row>
    <row r="787" spans="2:12" ht="13" x14ac:dyDescent="0.15"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</row>
    <row r="788" spans="2:12" ht="13" x14ac:dyDescent="0.15"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</row>
    <row r="789" spans="2:12" ht="13" x14ac:dyDescent="0.15"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</row>
    <row r="790" spans="2:12" ht="13" x14ac:dyDescent="0.15"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</row>
    <row r="791" spans="2:12" ht="13" x14ac:dyDescent="0.15"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</row>
    <row r="792" spans="2:12" ht="13" x14ac:dyDescent="0.15"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</row>
    <row r="793" spans="2:12" ht="13" x14ac:dyDescent="0.15"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</row>
    <row r="794" spans="2:12" ht="13" x14ac:dyDescent="0.15"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</row>
    <row r="795" spans="2:12" ht="13" x14ac:dyDescent="0.15"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</row>
    <row r="796" spans="2:12" ht="13" x14ac:dyDescent="0.15"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</row>
    <row r="797" spans="2:12" ht="13" x14ac:dyDescent="0.15"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</row>
    <row r="798" spans="2:12" ht="13" x14ac:dyDescent="0.15"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</row>
    <row r="799" spans="2:12" ht="13" x14ac:dyDescent="0.15"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</row>
    <row r="800" spans="2:12" ht="13" x14ac:dyDescent="0.15"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</row>
    <row r="801" spans="2:12" ht="13" x14ac:dyDescent="0.15"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</row>
    <row r="802" spans="2:12" ht="13" x14ac:dyDescent="0.15"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</row>
    <row r="803" spans="2:12" ht="13" x14ac:dyDescent="0.15"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</row>
    <row r="804" spans="2:12" ht="13" x14ac:dyDescent="0.15"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</row>
    <row r="805" spans="2:12" ht="13" x14ac:dyDescent="0.15"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</row>
    <row r="806" spans="2:12" ht="13" x14ac:dyDescent="0.15"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</row>
    <row r="807" spans="2:12" ht="13" x14ac:dyDescent="0.15"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</row>
    <row r="808" spans="2:12" ht="13" x14ac:dyDescent="0.15"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</row>
    <row r="809" spans="2:12" ht="13" x14ac:dyDescent="0.15"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</row>
    <row r="810" spans="2:12" ht="13" x14ac:dyDescent="0.15"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</row>
    <row r="811" spans="2:12" ht="13" x14ac:dyDescent="0.15"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</row>
    <row r="812" spans="2:12" ht="13" x14ac:dyDescent="0.15"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</row>
    <row r="813" spans="2:12" ht="13" x14ac:dyDescent="0.15"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</row>
    <row r="814" spans="2:12" ht="13" x14ac:dyDescent="0.15"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</row>
    <row r="815" spans="2:12" ht="13" x14ac:dyDescent="0.15"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</row>
    <row r="816" spans="2:12" ht="13" x14ac:dyDescent="0.15"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</row>
    <row r="817" spans="2:12" ht="13" x14ac:dyDescent="0.15"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</row>
    <row r="818" spans="2:12" ht="13" x14ac:dyDescent="0.15"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</row>
    <row r="819" spans="2:12" ht="13" x14ac:dyDescent="0.15"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</row>
    <row r="820" spans="2:12" ht="13" x14ac:dyDescent="0.15"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</row>
    <row r="821" spans="2:12" ht="13" x14ac:dyDescent="0.15"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</row>
    <row r="822" spans="2:12" ht="13" x14ac:dyDescent="0.15"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</row>
    <row r="823" spans="2:12" ht="13" x14ac:dyDescent="0.15"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</row>
    <row r="824" spans="2:12" ht="13" x14ac:dyDescent="0.15"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</row>
    <row r="825" spans="2:12" ht="13" x14ac:dyDescent="0.15"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</row>
    <row r="826" spans="2:12" ht="13" x14ac:dyDescent="0.15"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</row>
    <row r="827" spans="2:12" ht="13" x14ac:dyDescent="0.15"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</row>
    <row r="828" spans="2:12" ht="13" x14ac:dyDescent="0.15"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</row>
    <row r="829" spans="2:12" ht="13" x14ac:dyDescent="0.15"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</row>
    <row r="830" spans="2:12" ht="13" x14ac:dyDescent="0.15"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</row>
    <row r="831" spans="2:12" ht="13" x14ac:dyDescent="0.15"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</row>
    <row r="832" spans="2:12" ht="13" x14ac:dyDescent="0.15"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</row>
    <row r="833" spans="2:12" ht="13" x14ac:dyDescent="0.15"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</row>
    <row r="834" spans="2:12" ht="13" x14ac:dyDescent="0.15"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</row>
    <row r="835" spans="2:12" ht="13" x14ac:dyDescent="0.15"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</row>
    <row r="836" spans="2:12" ht="13" x14ac:dyDescent="0.15"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</row>
    <row r="837" spans="2:12" ht="13" x14ac:dyDescent="0.15"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</row>
    <row r="838" spans="2:12" ht="13" x14ac:dyDescent="0.15"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</row>
    <row r="839" spans="2:12" ht="13" x14ac:dyDescent="0.15"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</row>
    <row r="840" spans="2:12" ht="13" x14ac:dyDescent="0.15"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</row>
    <row r="841" spans="2:12" ht="13" x14ac:dyDescent="0.15"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</row>
    <row r="842" spans="2:12" ht="13" x14ac:dyDescent="0.15"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</row>
    <row r="843" spans="2:12" ht="13" x14ac:dyDescent="0.15"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</row>
    <row r="844" spans="2:12" ht="13" x14ac:dyDescent="0.15"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</row>
    <row r="845" spans="2:12" ht="13" x14ac:dyDescent="0.15"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</row>
    <row r="846" spans="2:12" ht="13" x14ac:dyDescent="0.15"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</row>
    <row r="847" spans="2:12" ht="13" x14ac:dyDescent="0.15"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</row>
    <row r="848" spans="2:12" ht="13" x14ac:dyDescent="0.15"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</row>
    <row r="849" spans="2:12" ht="13" x14ac:dyDescent="0.15"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</row>
    <row r="850" spans="2:12" ht="13" x14ac:dyDescent="0.15"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</row>
    <row r="851" spans="2:12" ht="13" x14ac:dyDescent="0.15"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</row>
    <row r="852" spans="2:12" ht="13" x14ac:dyDescent="0.15"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</row>
    <row r="853" spans="2:12" ht="13" x14ac:dyDescent="0.15"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</row>
    <row r="854" spans="2:12" ht="13" x14ac:dyDescent="0.15"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</row>
    <row r="855" spans="2:12" ht="13" x14ac:dyDescent="0.15"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</row>
    <row r="856" spans="2:12" ht="13" x14ac:dyDescent="0.15"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</row>
    <row r="857" spans="2:12" ht="13" x14ac:dyDescent="0.15"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</row>
    <row r="858" spans="2:12" ht="13" x14ac:dyDescent="0.15"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</row>
    <row r="859" spans="2:12" ht="13" x14ac:dyDescent="0.15"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</row>
    <row r="860" spans="2:12" ht="13" x14ac:dyDescent="0.15"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</row>
    <row r="861" spans="2:12" ht="13" x14ac:dyDescent="0.15"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</row>
    <row r="862" spans="2:12" ht="13" x14ac:dyDescent="0.15"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</row>
    <row r="863" spans="2:12" ht="13" x14ac:dyDescent="0.15"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</row>
    <row r="864" spans="2:12" ht="13" x14ac:dyDescent="0.15"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</row>
    <row r="865" spans="2:12" ht="13" x14ac:dyDescent="0.15"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</row>
    <row r="866" spans="2:12" ht="13" x14ac:dyDescent="0.15"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</row>
    <row r="867" spans="2:12" ht="13" x14ac:dyDescent="0.15"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</row>
    <row r="868" spans="2:12" ht="13" x14ac:dyDescent="0.15"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</row>
    <row r="869" spans="2:12" ht="13" x14ac:dyDescent="0.15"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</row>
    <row r="870" spans="2:12" ht="13" x14ac:dyDescent="0.15"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</row>
    <row r="871" spans="2:12" ht="13" x14ac:dyDescent="0.15"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</row>
    <row r="872" spans="2:12" ht="13" x14ac:dyDescent="0.15"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</row>
    <row r="873" spans="2:12" ht="13" x14ac:dyDescent="0.15"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</row>
    <row r="874" spans="2:12" ht="13" x14ac:dyDescent="0.15"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</row>
    <row r="875" spans="2:12" ht="13" x14ac:dyDescent="0.15"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</row>
    <row r="876" spans="2:12" ht="13" x14ac:dyDescent="0.15"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</row>
    <row r="877" spans="2:12" ht="13" x14ac:dyDescent="0.15"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</row>
    <row r="878" spans="2:12" ht="13" x14ac:dyDescent="0.15"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</row>
    <row r="879" spans="2:12" ht="13" x14ac:dyDescent="0.15"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</row>
    <row r="880" spans="2:12" ht="13" x14ac:dyDescent="0.15"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</row>
    <row r="881" spans="2:12" ht="13" x14ac:dyDescent="0.15"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</row>
    <row r="882" spans="2:12" ht="13" x14ac:dyDescent="0.15"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</row>
    <row r="883" spans="2:12" ht="13" x14ac:dyDescent="0.15"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</row>
    <row r="884" spans="2:12" ht="13" x14ac:dyDescent="0.15"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</row>
    <row r="885" spans="2:12" ht="13" x14ac:dyDescent="0.15"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</row>
    <row r="886" spans="2:12" ht="13" x14ac:dyDescent="0.15"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</row>
    <row r="887" spans="2:12" ht="13" x14ac:dyDescent="0.15"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</row>
    <row r="888" spans="2:12" ht="13" x14ac:dyDescent="0.15"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</row>
    <row r="889" spans="2:12" ht="13" x14ac:dyDescent="0.15"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</row>
    <row r="890" spans="2:12" ht="13" x14ac:dyDescent="0.15"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</row>
    <row r="891" spans="2:12" ht="13" x14ac:dyDescent="0.15"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</row>
    <row r="892" spans="2:12" ht="13" x14ac:dyDescent="0.15"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</row>
    <row r="893" spans="2:12" ht="13" x14ac:dyDescent="0.15"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</row>
    <row r="894" spans="2:12" ht="13" x14ac:dyDescent="0.15"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</row>
    <row r="895" spans="2:12" ht="13" x14ac:dyDescent="0.15"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</row>
    <row r="896" spans="2:12" ht="13" x14ac:dyDescent="0.15"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</row>
    <row r="897" spans="2:12" ht="13" x14ac:dyDescent="0.15"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</row>
    <row r="898" spans="2:12" ht="13" x14ac:dyDescent="0.15"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</row>
    <row r="899" spans="2:12" ht="13" x14ac:dyDescent="0.15"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</row>
    <row r="900" spans="2:12" ht="13" x14ac:dyDescent="0.15"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</row>
    <row r="901" spans="2:12" ht="13" x14ac:dyDescent="0.15"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</row>
    <row r="902" spans="2:12" ht="13" x14ac:dyDescent="0.15"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</row>
    <row r="903" spans="2:12" ht="13" x14ac:dyDescent="0.15"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</row>
    <row r="904" spans="2:12" ht="13" x14ac:dyDescent="0.15"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</row>
    <row r="905" spans="2:12" ht="13" x14ac:dyDescent="0.15"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</row>
    <row r="906" spans="2:12" ht="13" x14ac:dyDescent="0.15"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</row>
    <row r="907" spans="2:12" ht="13" x14ac:dyDescent="0.15"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</row>
    <row r="908" spans="2:12" ht="13" x14ac:dyDescent="0.15"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</row>
    <row r="909" spans="2:12" ht="13" x14ac:dyDescent="0.15"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</row>
    <row r="910" spans="2:12" ht="13" x14ac:dyDescent="0.15"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</row>
    <row r="911" spans="2:12" ht="13" x14ac:dyDescent="0.15"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</row>
    <row r="912" spans="2:12" ht="13" x14ac:dyDescent="0.15"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</row>
    <row r="913" spans="2:12" ht="13" x14ac:dyDescent="0.15"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</row>
    <row r="914" spans="2:12" ht="13" x14ac:dyDescent="0.15"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</row>
    <row r="915" spans="2:12" ht="13" x14ac:dyDescent="0.15"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</row>
    <row r="916" spans="2:12" ht="13" x14ac:dyDescent="0.15"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</row>
    <row r="917" spans="2:12" ht="13" x14ac:dyDescent="0.15"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</row>
    <row r="918" spans="2:12" ht="13" x14ac:dyDescent="0.15"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</row>
    <row r="919" spans="2:12" ht="13" x14ac:dyDescent="0.15"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</row>
    <row r="920" spans="2:12" ht="13" x14ac:dyDescent="0.15"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</row>
    <row r="921" spans="2:12" ht="13" x14ac:dyDescent="0.15"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</row>
    <row r="922" spans="2:12" ht="13" x14ac:dyDescent="0.15"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</row>
    <row r="923" spans="2:12" ht="13" x14ac:dyDescent="0.15"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</row>
    <row r="924" spans="2:12" ht="13" x14ac:dyDescent="0.15"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</row>
    <row r="925" spans="2:12" ht="13" x14ac:dyDescent="0.15"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</row>
    <row r="926" spans="2:12" ht="13" x14ac:dyDescent="0.15"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</row>
    <row r="927" spans="2:12" ht="13" x14ac:dyDescent="0.15"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</row>
    <row r="928" spans="2:12" ht="13" x14ac:dyDescent="0.15"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</row>
    <row r="929" spans="2:12" ht="13" x14ac:dyDescent="0.15"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</row>
    <row r="930" spans="2:12" ht="13" x14ac:dyDescent="0.15"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</row>
    <row r="931" spans="2:12" ht="13" x14ac:dyDescent="0.15"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</row>
    <row r="932" spans="2:12" ht="13" x14ac:dyDescent="0.15"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</row>
    <row r="933" spans="2:12" ht="13" x14ac:dyDescent="0.15"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</row>
    <row r="934" spans="2:12" ht="13" x14ac:dyDescent="0.15"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</row>
    <row r="935" spans="2:12" ht="13" x14ac:dyDescent="0.15"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</row>
    <row r="936" spans="2:12" ht="13" x14ac:dyDescent="0.15"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</row>
    <row r="937" spans="2:12" ht="13" x14ac:dyDescent="0.15"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Uitleg rekenmodel</vt:lpstr>
      <vt:lpstr>Verkoop</vt:lpstr>
      <vt:lpstr>Steden m2 prijs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 van Houten</cp:lastModifiedBy>
  <dcterms:modified xsi:type="dcterms:W3CDTF">2024-06-05T15:10:06Z</dcterms:modified>
</cp:coreProperties>
</file>