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4910" windowHeight="8280" tabRatio="601"/>
  </bookViews>
  <sheets>
    <sheet name="Finaalit 2017" sheetId="17" r:id="rId1"/>
    <sheet name="Play off 1987-2017" sheetId="16" r:id="rId2"/>
    <sheet name="Puolivälierät" sheetId="5" r:id="rId3"/>
    <sheet name="Välierät" sheetId="6" r:id="rId4"/>
    <sheet name="Pronssi" sheetId="7" r:id="rId5"/>
    <sheet name="Finaali" sheetId="8" r:id="rId6"/>
  </sheets>
  <definedNames>
    <definedName name="OLE_LINK1" localSheetId="1">'Play off 1987-2017'!#REF!</definedName>
  </definedNames>
  <calcPr calcId="145621"/>
</workbook>
</file>

<file path=xl/calcChain.xml><?xml version="1.0" encoding="utf-8"?>
<calcChain xmlns="http://schemas.openxmlformats.org/spreadsheetml/2006/main">
  <c r="K338" i="6" l="1"/>
  <c r="K337" i="6"/>
  <c r="K324" i="6"/>
  <c r="K323" i="6"/>
  <c r="K313" i="6"/>
  <c r="K312" i="6"/>
  <c r="K301" i="6"/>
  <c r="K300" i="6"/>
  <c r="K290" i="6"/>
  <c r="K289" i="6"/>
  <c r="K279" i="6"/>
  <c r="K278" i="6"/>
  <c r="K265" i="6"/>
  <c r="K264" i="6"/>
  <c r="K251" i="6"/>
  <c r="K250" i="6"/>
  <c r="K240" i="6"/>
  <c r="K239" i="6"/>
  <c r="K227" i="6"/>
  <c r="K226" i="6"/>
  <c r="K214" i="6"/>
  <c r="K213" i="6"/>
  <c r="K203" i="6"/>
  <c r="K202" i="6"/>
  <c r="K192" i="6"/>
  <c r="K191" i="6"/>
  <c r="K180" i="6"/>
  <c r="K179" i="6"/>
  <c r="K167" i="6"/>
  <c r="K166" i="6"/>
  <c r="K151" i="6"/>
  <c r="K150" i="6"/>
  <c r="K139" i="6"/>
  <c r="K138" i="6"/>
  <c r="K127" i="6"/>
  <c r="K126" i="6"/>
  <c r="K114" i="6"/>
  <c r="K113" i="6"/>
  <c r="K102" i="6"/>
  <c r="K101" i="6"/>
  <c r="K89" i="6"/>
  <c r="K88" i="6"/>
  <c r="P77" i="6"/>
  <c r="O77" i="6"/>
  <c r="Q77" i="6" s="1"/>
  <c r="Q76" i="6"/>
  <c r="Q75" i="6"/>
  <c r="K75" i="6"/>
  <c r="Q74" i="6"/>
  <c r="Q73" i="6"/>
  <c r="Q72" i="6"/>
  <c r="Q71" i="6"/>
  <c r="Q70" i="6"/>
  <c r="Q69" i="6"/>
  <c r="Q68" i="6"/>
  <c r="Q67" i="6"/>
  <c r="Q66" i="6"/>
  <c r="Q65" i="6"/>
  <c r="Q64" i="6"/>
  <c r="Q63" i="6"/>
  <c r="Q62" i="6"/>
  <c r="K62" i="6"/>
  <c r="K63" i="6" s="1"/>
  <c r="Q61" i="6"/>
  <c r="Q60" i="6"/>
  <c r="Q59" i="6"/>
  <c r="Q58" i="6"/>
  <c r="Q57" i="6"/>
  <c r="Q56" i="6"/>
  <c r="Q55" i="6"/>
  <c r="Q54" i="6"/>
  <c r="Q53" i="6"/>
  <c r="Q52" i="6"/>
  <c r="Q51" i="6"/>
  <c r="Q50" i="6"/>
  <c r="Q49" i="6"/>
  <c r="K49" i="6"/>
  <c r="K50" i="6" s="1"/>
  <c r="P44" i="6"/>
  <c r="O44" i="6"/>
  <c r="N44" i="6"/>
  <c r="Q43" i="6"/>
  <c r="Q42" i="6"/>
  <c r="Q41" i="6"/>
  <c r="Q40" i="6"/>
  <c r="Q39" i="6"/>
  <c r="Q38" i="6"/>
  <c r="K38" i="6"/>
  <c r="K39" i="6" s="1"/>
  <c r="Q37" i="6"/>
  <c r="Q36" i="6"/>
  <c r="Q35" i="6"/>
  <c r="Q34" i="6"/>
  <c r="Q33" i="6"/>
  <c r="Q32" i="6"/>
  <c r="Q31" i="6"/>
  <c r="Q30" i="6"/>
  <c r="Q29" i="6"/>
  <c r="K29" i="6"/>
  <c r="K30" i="6" s="1"/>
  <c r="Q28" i="6"/>
  <c r="Q27" i="6"/>
  <c r="Q26" i="6"/>
  <c r="P21" i="6"/>
  <c r="O21" i="6"/>
  <c r="N21" i="6"/>
  <c r="Q20" i="6"/>
  <c r="Q19" i="6"/>
  <c r="K19" i="6"/>
  <c r="K20" i="6" s="1"/>
  <c r="Q18" i="6"/>
  <c r="Q17" i="6"/>
  <c r="Q16" i="6"/>
  <c r="Q15" i="6"/>
  <c r="Q14" i="6"/>
  <c r="Q13" i="6"/>
  <c r="Q12" i="6"/>
  <c r="Q11" i="6"/>
  <c r="Q10" i="6"/>
  <c r="Q9" i="6"/>
  <c r="Q8" i="6"/>
  <c r="Q7" i="6"/>
  <c r="Q6" i="6"/>
  <c r="Q5" i="6"/>
  <c r="Q4" i="6"/>
  <c r="Q3" i="6"/>
  <c r="H34" i="16" l="1"/>
  <c r="E32" i="16" l="1"/>
  <c r="E20" i="16"/>
  <c r="E34" i="16"/>
  <c r="E33" i="16"/>
  <c r="E31" i="16"/>
  <c r="E30" i="16"/>
  <c r="E29" i="16"/>
  <c r="E28" i="16"/>
  <c r="E27" i="16"/>
  <c r="E26" i="16"/>
  <c r="E25" i="16"/>
  <c r="E24" i="16"/>
  <c r="E23" i="16"/>
  <c r="E22" i="16"/>
  <c r="H21" i="16"/>
  <c r="H20" i="16"/>
  <c r="K19" i="16"/>
  <c r="H19" i="16"/>
  <c r="E19" i="16"/>
  <c r="H18" i="16"/>
  <c r="E18" i="16"/>
  <c r="E17" i="16"/>
  <c r="H16" i="16"/>
  <c r="E16" i="16"/>
  <c r="H15" i="16"/>
  <c r="E15" i="16"/>
  <c r="H14" i="16"/>
  <c r="E14" i="16"/>
  <c r="H13" i="16"/>
  <c r="E13" i="16"/>
  <c r="H12" i="16"/>
  <c r="E12" i="16"/>
  <c r="H11" i="16"/>
  <c r="E11" i="16"/>
  <c r="H10" i="16"/>
  <c r="E10" i="16"/>
  <c r="K9" i="16"/>
  <c r="H9" i="16"/>
  <c r="E9" i="16"/>
  <c r="H8" i="16"/>
  <c r="E8" i="16"/>
  <c r="H7" i="16"/>
  <c r="E7" i="16"/>
  <c r="H6" i="16"/>
  <c r="E6" i="16"/>
  <c r="N5" i="16"/>
  <c r="H5" i="16"/>
  <c r="E5" i="16"/>
  <c r="N4" i="16"/>
  <c r="H4" i="16"/>
  <c r="E4" i="16"/>
  <c r="K220" i="8" l="1"/>
  <c r="K219" i="8"/>
  <c r="K212" i="8"/>
  <c r="K211" i="8"/>
  <c r="K204" i="8"/>
  <c r="K203" i="8"/>
  <c r="K195" i="8"/>
  <c r="K194" i="8"/>
  <c r="K188" i="8"/>
  <c r="K187" i="8"/>
  <c r="K179" i="8"/>
  <c r="K178" i="8"/>
  <c r="K171" i="8"/>
  <c r="K170" i="8"/>
  <c r="K164" i="8"/>
  <c r="K163" i="8"/>
  <c r="K157" i="8"/>
  <c r="K156" i="8"/>
  <c r="K150" i="8"/>
  <c r="K149" i="8"/>
  <c r="K143" i="8"/>
  <c r="K142" i="8"/>
  <c r="K134" i="8"/>
  <c r="K133" i="8"/>
  <c r="K126" i="8"/>
  <c r="K125" i="8"/>
  <c r="K120" i="8"/>
  <c r="K119" i="8"/>
  <c r="K113" i="8"/>
  <c r="K112" i="8"/>
  <c r="K104" i="8"/>
  <c r="K103" i="8"/>
  <c r="K97" i="8"/>
  <c r="K96" i="8"/>
  <c r="K89" i="8"/>
  <c r="K88" i="8"/>
  <c r="K81" i="8"/>
  <c r="K80" i="8"/>
  <c r="P71" i="8"/>
  <c r="Q71" i="8" s="1"/>
  <c r="O71" i="8"/>
  <c r="K71" i="8"/>
  <c r="K72" i="8" s="1"/>
  <c r="Q70" i="8"/>
  <c r="Q69" i="8"/>
  <c r="Q68" i="8"/>
  <c r="Q67" i="8"/>
  <c r="Q66" i="8"/>
  <c r="Q65" i="8"/>
  <c r="Q64" i="8"/>
  <c r="K64" i="8"/>
  <c r="Q63" i="8"/>
  <c r="K63" i="8"/>
  <c r="Q62" i="8"/>
  <c r="Q61" i="8"/>
  <c r="Q60" i="8"/>
  <c r="Q59" i="8"/>
  <c r="Q58" i="8"/>
  <c r="Q57" i="8"/>
  <c r="Q56" i="8"/>
  <c r="Q55" i="8"/>
  <c r="Q54" i="8"/>
  <c r="K54" i="8"/>
  <c r="K55" i="8" s="1"/>
  <c r="Q53" i="8"/>
  <c r="Q52" i="8"/>
  <c r="Q50" i="8"/>
  <c r="Q49" i="8"/>
  <c r="Q48" i="8"/>
  <c r="Q47" i="8"/>
  <c r="K47" i="8"/>
  <c r="K48" i="8" s="1"/>
  <c r="Q46" i="8"/>
  <c r="Q45" i="8"/>
  <c r="Q44" i="8"/>
  <c r="Q43" i="8"/>
  <c r="Q42" i="8"/>
  <c r="Q41" i="8"/>
  <c r="K41" i="8"/>
  <c r="K42" i="8" s="1"/>
  <c r="P36" i="8"/>
  <c r="O36" i="8"/>
  <c r="N36" i="8"/>
  <c r="Q35" i="8"/>
  <c r="K35" i="8"/>
  <c r="K36" i="8" s="1"/>
  <c r="Q34" i="8"/>
  <c r="Q33" i="8"/>
  <c r="Q32" i="8"/>
  <c r="Q31" i="8"/>
  <c r="Q30" i="8"/>
  <c r="Q29" i="8"/>
  <c r="K29" i="8"/>
  <c r="K30" i="8" s="1"/>
  <c r="Q28" i="8"/>
  <c r="Q27" i="8"/>
  <c r="Q26" i="8"/>
  <c r="Q25" i="8"/>
  <c r="Q24" i="8"/>
  <c r="Q23" i="8"/>
  <c r="K23" i="8"/>
  <c r="K24" i="8" s="1"/>
  <c r="Q22" i="8"/>
  <c r="P17" i="8"/>
  <c r="O17" i="8"/>
  <c r="N17" i="8"/>
  <c r="K17" i="8"/>
  <c r="K18" i="8" s="1"/>
  <c r="Q16" i="8"/>
  <c r="Q15" i="8"/>
  <c r="Q14" i="8"/>
  <c r="Q13" i="8"/>
  <c r="Q12" i="8"/>
  <c r="Q11" i="8"/>
  <c r="K11" i="8"/>
  <c r="K12" i="8" s="1"/>
  <c r="Q10" i="8"/>
  <c r="Q9" i="8"/>
  <c r="Q8" i="8"/>
  <c r="Q7" i="8"/>
  <c r="Q6" i="8"/>
  <c r="Q5" i="8"/>
  <c r="K5" i="8"/>
  <c r="K6" i="8" s="1"/>
  <c r="Q4" i="8"/>
  <c r="Q3" i="8"/>
  <c r="P40" i="7"/>
  <c r="O40" i="7"/>
  <c r="N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P19" i="7"/>
  <c r="O19" i="7"/>
  <c r="N19" i="7"/>
  <c r="Q18" i="7"/>
  <c r="Q17" i="7"/>
  <c r="Q16" i="7"/>
  <c r="Q15" i="7"/>
  <c r="Q14" i="7"/>
  <c r="Q13" i="7"/>
  <c r="Q12" i="7"/>
  <c r="Q11" i="7"/>
  <c r="Q10" i="7"/>
  <c r="Q9" i="7"/>
  <c r="Q8" i="7"/>
  <c r="Q7" i="7"/>
  <c r="Q6" i="7"/>
  <c r="Q5" i="7"/>
  <c r="Q4" i="7"/>
  <c r="Q3" i="7"/>
  <c r="K434" i="5"/>
  <c r="K433" i="5"/>
  <c r="K413" i="5"/>
  <c r="K412" i="5"/>
  <c r="K394" i="5"/>
  <c r="K393" i="5"/>
  <c r="K373" i="5"/>
  <c r="K372" i="5"/>
  <c r="K353" i="5"/>
  <c r="K352" i="5"/>
  <c r="K333" i="5"/>
  <c r="K332" i="5"/>
  <c r="K312" i="5"/>
  <c r="K311" i="5"/>
  <c r="K292" i="5"/>
  <c r="K291" i="5"/>
  <c r="K272" i="5"/>
  <c r="K271" i="5"/>
  <c r="K253" i="5"/>
  <c r="K252" i="5"/>
  <c r="K229" i="5"/>
  <c r="K228" i="5"/>
  <c r="K209" i="5"/>
  <c r="K208" i="5"/>
  <c r="K188" i="5"/>
  <c r="K187" i="5"/>
  <c r="K166" i="5"/>
  <c r="K165" i="5"/>
  <c r="K147" i="5"/>
  <c r="K146" i="5"/>
  <c r="K125" i="5"/>
  <c r="K124" i="5"/>
  <c r="K102" i="5"/>
  <c r="K101" i="5"/>
  <c r="P93" i="5"/>
  <c r="O93" i="5"/>
  <c r="Q93" i="5" s="1"/>
  <c r="Q92" i="5"/>
  <c r="Q91" i="5"/>
  <c r="Q86" i="5"/>
  <c r="Q85" i="5"/>
  <c r="Q84" i="5"/>
  <c r="Q82" i="5"/>
  <c r="Q81" i="5"/>
  <c r="Q80" i="5"/>
  <c r="Q79" i="5"/>
  <c r="Q78" i="5"/>
  <c r="K78" i="5"/>
  <c r="K79" i="5" s="1"/>
  <c r="Q77" i="5"/>
  <c r="Q76" i="5"/>
  <c r="Q75" i="5"/>
  <c r="Q74" i="5"/>
  <c r="Q73" i="5"/>
  <c r="Q72" i="5"/>
  <c r="Q71" i="5"/>
  <c r="Q70" i="5"/>
  <c r="P66" i="5"/>
  <c r="O66" i="5"/>
  <c r="N66" i="5"/>
  <c r="Q65" i="5"/>
  <c r="Q64" i="5"/>
  <c r="Q63" i="5"/>
  <c r="Q62" i="5"/>
  <c r="Q61" i="5"/>
  <c r="Q60" i="5"/>
  <c r="Q59" i="5"/>
  <c r="Q58" i="5"/>
  <c r="Q57" i="5"/>
  <c r="Q56" i="5"/>
  <c r="K56" i="5"/>
  <c r="K57" i="5" s="1"/>
  <c r="Q55" i="5"/>
  <c r="Q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K41" i="5"/>
  <c r="K42" i="5" s="1"/>
  <c r="Q40" i="5"/>
  <c r="Q39" i="5"/>
  <c r="Q38" i="5"/>
  <c r="Q37" i="5"/>
  <c r="Q36" i="5"/>
  <c r="P33" i="5"/>
  <c r="O33" i="5"/>
  <c r="N33" i="5"/>
  <c r="Q32" i="5"/>
  <c r="Q31" i="5"/>
  <c r="Q30" i="5"/>
  <c r="Q29" i="5"/>
  <c r="Q28" i="5"/>
  <c r="Q27" i="5"/>
  <c r="Q26" i="5"/>
  <c r="Q25" i="5"/>
  <c r="K25" i="5"/>
  <c r="K26" i="5" s="1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K9" i="5"/>
  <c r="K10" i="5" s="1"/>
  <c r="Q8" i="5"/>
  <c r="Q7" i="5"/>
  <c r="Q6" i="5"/>
  <c r="Q5" i="5"/>
  <c r="Q4" i="5"/>
  <c r="Q3" i="5"/>
</calcChain>
</file>

<file path=xl/sharedStrings.xml><?xml version="1.0" encoding="utf-8"?>
<sst xmlns="http://schemas.openxmlformats.org/spreadsheetml/2006/main" count="3621" uniqueCount="662">
  <si>
    <t>(1-1, 3-0)</t>
  </si>
  <si>
    <t>(2-1, 3-2)</t>
  </si>
  <si>
    <t>(3-0, 3-0)</t>
  </si>
  <si>
    <t>Kankaanpään Maila</t>
  </si>
  <si>
    <t>(2-1, 7-0)</t>
  </si>
  <si>
    <t>Siilinjärven Pesis</t>
  </si>
  <si>
    <t>(3-1, 1-1)</t>
  </si>
  <si>
    <t>(1-2, 4-4)</t>
  </si>
  <si>
    <t>(9-1, 3-1)</t>
  </si>
  <si>
    <t>(3-2, 1-0)</t>
  </si>
  <si>
    <t>(1-4, 3-7)</t>
  </si>
  <si>
    <t>(4-0, 3-1)</t>
  </si>
  <si>
    <t>(4-3, 5-3)</t>
  </si>
  <si>
    <t>(1-1, 1-0)</t>
  </si>
  <si>
    <t>(4-1, 2-2)</t>
  </si>
  <si>
    <t>(0-1, 0-2)</t>
  </si>
  <si>
    <t>(2-3, 0-1)</t>
  </si>
  <si>
    <t>(3-2, 3-3)</t>
  </si>
  <si>
    <t>(3-2, 1-1)</t>
  </si>
  <si>
    <t>(2-3, 1-2)</t>
  </si>
  <si>
    <t>(4-0, 2-2)</t>
  </si>
  <si>
    <t>(1-1, 2-6)</t>
  </si>
  <si>
    <t>(5-2, 4-1)</t>
  </si>
  <si>
    <t>(2-2, 5-4)</t>
  </si>
  <si>
    <t>(5-2, 4-0)</t>
  </si>
  <si>
    <t>(2-1, 1-2, 0-1)</t>
  </si>
  <si>
    <t>(0-0, 2-3)</t>
  </si>
  <si>
    <t>(1-5, 1-7)</t>
  </si>
  <si>
    <t>(0-4, 1-4)</t>
  </si>
  <si>
    <t>(2-3, 2-4)</t>
  </si>
  <si>
    <t>(2-3, 3-3)</t>
  </si>
  <si>
    <t>(4-0, 3-0)</t>
  </si>
  <si>
    <t>Vimpelin Veto</t>
  </si>
  <si>
    <t>(5-1, 1-0)</t>
  </si>
  <si>
    <t>(3-4, 1-1)</t>
  </si>
  <si>
    <t>(4-0, 0-3, 1-0)</t>
  </si>
  <si>
    <t>(2-1, 4-0)</t>
  </si>
  <si>
    <t>(4-1, 3-3)</t>
  </si>
  <si>
    <t>(4-4, 3-1)</t>
  </si>
  <si>
    <t>(0-0, 2-1)</t>
  </si>
  <si>
    <t>(3-2, 5-1)</t>
  </si>
  <si>
    <t>(2-1, 2-2)</t>
  </si>
  <si>
    <t>(1-7, 1-3)</t>
  </si>
  <si>
    <t>V</t>
  </si>
  <si>
    <t>-</t>
  </si>
  <si>
    <t>(2-3, 3-8)</t>
  </si>
  <si>
    <t>Keskiarvo</t>
  </si>
  <si>
    <t>Yhteensä</t>
  </si>
  <si>
    <t>Hyvinkään Tahko</t>
  </si>
  <si>
    <t>Oulun Lippo</t>
  </si>
  <si>
    <t>(1-1, 2-0)</t>
  </si>
  <si>
    <t>(0-0, 1-0)</t>
  </si>
  <si>
    <t>(3-2, 2-2)</t>
  </si>
  <si>
    <t>(0-3, 0-1)</t>
  </si>
  <si>
    <t>(1-2, 1-2)</t>
  </si>
  <si>
    <t>(1-0, 2-1)</t>
  </si>
  <si>
    <t>(3-0, 4-1)</t>
  </si>
  <si>
    <t>(3-0, 3-1)</t>
  </si>
  <si>
    <t>(0-1, 0-3)</t>
  </si>
  <si>
    <t>(3-4, 1-3)</t>
  </si>
  <si>
    <t>Pattijoen Urheilijat</t>
  </si>
  <si>
    <t>(2-5, 1-1)</t>
  </si>
  <si>
    <t>(3-2, 2-1)</t>
  </si>
  <si>
    <t>(1-2, 0-2)</t>
  </si>
  <si>
    <t>(2-5, 0-2)</t>
  </si>
  <si>
    <t>(1-2, 1-1)</t>
  </si>
  <si>
    <t>Seinäjoen Maila-Jussit</t>
  </si>
  <si>
    <t>Jyväskylän Kiri</t>
  </si>
  <si>
    <t>(2-2, 2-1)</t>
  </si>
  <si>
    <t>(4-3, 2-2)</t>
  </si>
  <si>
    <t>(5-2, 2-2)</t>
  </si>
  <si>
    <t>YLEISÖMÄÄRÄT</t>
  </si>
  <si>
    <t>Vuosi</t>
  </si>
  <si>
    <t>otteluja</t>
  </si>
  <si>
    <t>yleisö</t>
  </si>
  <si>
    <t>ka</t>
  </si>
  <si>
    <t>voitot</t>
  </si>
  <si>
    <t>V-%</t>
  </si>
  <si>
    <t>vuosia</t>
  </si>
  <si>
    <t>kerrat</t>
  </si>
  <si>
    <t>tappiot</t>
  </si>
  <si>
    <t>PUOLIVÄLIERÄSARJAT</t>
  </si>
  <si>
    <t>PUOLIVÄLIERÄPELIT</t>
  </si>
  <si>
    <t>(1-5, 0-1)</t>
  </si>
  <si>
    <t>(2-0, 2-1)</t>
  </si>
  <si>
    <t>VÄLIERÄPELIT</t>
  </si>
  <si>
    <t>VÄLIERÄSARJAT</t>
  </si>
  <si>
    <t>PRONSSIPELIT</t>
  </si>
  <si>
    <t>FINAALISARJAT</t>
  </si>
  <si>
    <t>FINAALIPELIT</t>
  </si>
  <si>
    <t>(4-0, 3-2)</t>
  </si>
  <si>
    <t>PRONSSISARJAT</t>
  </si>
  <si>
    <t>(0-4, 0-6)</t>
  </si>
  <si>
    <t>(4-4, 0-2)</t>
  </si>
  <si>
    <t>1  tasapeli</t>
  </si>
  <si>
    <t>(4-1, 11-4)</t>
  </si>
  <si>
    <t>SEURA</t>
  </si>
  <si>
    <t>(8-2, 3-1)</t>
  </si>
  <si>
    <t>(4-5, 2-3)</t>
  </si>
  <si>
    <t>(4-1, 10-3)</t>
  </si>
  <si>
    <t>(3-6, 0-1)</t>
  </si>
  <si>
    <t>SARJAVOITOT</t>
  </si>
  <si>
    <t>Y</t>
  </si>
  <si>
    <t xml:space="preserve">      Puolivälierät</t>
  </si>
  <si>
    <t xml:space="preserve">          Välierät</t>
  </si>
  <si>
    <t xml:space="preserve">           Pronssit</t>
  </si>
  <si>
    <t xml:space="preserve">          Finaalit</t>
  </si>
  <si>
    <t>PUOLIVÄLIERÄT  1991 - 2017</t>
  </si>
  <si>
    <t>Viinijärven Urheilijat</t>
  </si>
  <si>
    <t>Lapuan Virkiä</t>
  </si>
  <si>
    <t>Pesäkarhut, Pori</t>
  </si>
  <si>
    <t>Jyväskylän Pesis (Kirittäret)</t>
  </si>
  <si>
    <t>Vihdin Pallo</t>
  </si>
  <si>
    <t>Pesä Ysit, Lappeenranta</t>
  </si>
  <si>
    <t>Fera, Rauma (Lukko)</t>
  </si>
  <si>
    <t>Kempeleen Kiri</t>
  </si>
  <si>
    <t>Peräseinäjoen Toive</t>
  </si>
  <si>
    <t>Roihuvuoren Roihu</t>
  </si>
  <si>
    <t>PeTo-Jussit, Seinäjoki</t>
  </si>
  <si>
    <t>Tyrnävän Tempaus</t>
  </si>
  <si>
    <t>Ylihärmän Junkkarit</t>
  </si>
  <si>
    <t>Roihu, Helsinki</t>
  </si>
  <si>
    <t>Ikaalisten Tarmo</t>
  </si>
  <si>
    <t>Vuokatin Veto</t>
  </si>
  <si>
    <t>Hämeenkyrön Räpsä</t>
  </si>
  <si>
    <t>Ylihärmän Pesis-Junkkarit</t>
  </si>
  <si>
    <t>Oulun Lippo Juniorit</t>
  </si>
  <si>
    <t>Mansen Pesäpallo, Tampere</t>
  </si>
  <si>
    <t>Manse PP Edustus</t>
  </si>
  <si>
    <t>Oulun Lipottaret</t>
  </si>
  <si>
    <t>Kajaanin Hymy</t>
  </si>
  <si>
    <t>Turku-Pesis</t>
  </si>
  <si>
    <t>(5-1, 3-4, 1-0)</t>
  </si>
  <si>
    <t>(4-0, 7-0)</t>
  </si>
  <si>
    <t>(6-3, 1-7, 0-1)</t>
  </si>
  <si>
    <t>(7-6, 6-3)</t>
  </si>
  <si>
    <t>(5-0, 6-1)</t>
  </si>
  <si>
    <t>(8-7, 3-4, 0-1)</t>
  </si>
  <si>
    <t>(9-0, 3-0)</t>
  </si>
  <si>
    <t>(4-3, 1-3, 1-0)</t>
  </si>
  <si>
    <t>(11-1, 5-0)</t>
  </si>
  <si>
    <t>(5-7, 6-1, 0-1)</t>
  </si>
  <si>
    <t>(7-4, 1-2, 0-1)</t>
  </si>
  <si>
    <t>(2-2, 5-2)</t>
  </si>
  <si>
    <t>(2-2, 3-0)</t>
  </si>
  <si>
    <t>(4-5, 0-4)</t>
  </si>
  <si>
    <t>(1-0, 1-6, 3-0)</t>
  </si>
  <si>
    <t>(4-4, 1-4)</t>
  </si>
  <si>
    <t>(1-0, 3-4, 1-0)</t>
  </si>
  <si>
    <t>(1-0, 12-3)</t>
  </si>
  <si>
    <t>(8-4, 3-4, 3-0)</t>
  </si>
  <si>
    <t>(3-2, 14-0)</t>
  </si>
  <si>
    <t>(0-7, 1-16)</t>
  </si>
  <si>
    <t>******</t>
  </si>
  <si>
    <t>(14-2, 10-6)</t>
  </si>
  <si>
    <t>(0-6, 6-1, 0-0, 5-3)</t>
  </si>
  <si>
    <t>(3-3, 5-0)</t>
  </si>
  <si>
    <t>(1-10, 2-5)</t>
  </si>
  <si>
    <t>(2-3, 3-2, 1-0)</t>
  </si>
  <si>
    <t>(7-1, 0-1, 0-0, 4-3)</t>
  </si>
  <si>
    <t>5-10, 0-5)</t>
  </si>
  <si>
    <t>(3-4, 2-1, 1-0)</t>
  </si>
  <si>
    <t>(2-1, 5-9, 0-0, 2-3)</t>
  </si>
  <si>
    <t>(7-2, 10-5)</t>
  </si>
  <si>
    <t>(3-4, 2-1, 0-0, 3-2)</t>
  </si>
  <si>
    <t>(1-0, 0-8, 0-4)</t>
  </si>
  <si>
    <t>Manse PP</t>
  </si>
  <si>
    <t>(6-1, 12-0)</t>
  </si>
  <si>
    <t>(0-2, 2-6)</t>
  </si>
  <si>
    <t>(9-2, 21-0)</t>
  </si>
  <si>
    <t>(1-4, 7-1, 1-0)</t>
  </si>
  <si>
    <t>(5-3, 4-4)</t>
  </si>
  <si>
    <t>(1-10, 0-3)</t>
  </si>
  <si>
    <t>(4-5, 9-2, 2-1)</t>
  </si>
  <si>
    <t>(9-0, 8-4)</t>
  </si>
  <si>
    <t>(12-2, 3-4, 0-5)</t>
  </si>
  <si>
    <t>(5-0, 0-3, 1-1, 3-1)</t>
  </si>
  <si>
    <t>(5-2, 1-1)</t>
  </si>
  <si>
    <t>(5-4, 2-3, 1-0)</t>
  </si>
  <si>
    <t>(2-2, 2-8)</t>
  </si>
  <si>
    <t>(5-2, 3-1)</t>
  </si>
  <si>
    <t>(3-0, 4-0)</t>
  </si>
  <si>
    <t>(1-2, 3-2, 0-1)</t>
  </si>
  <si>
    <t>(2-0, 9-2)</t>
  </si>
  <si>
    <t>(7-2, 4-0)</t>
  </si>
  <si>
    <t>(4-2, 1-0)</t>
  </si>
  <si>
    <t>(3-4, 6-1, 1-0)</t>
  </si>
  <si>
    <t>(2-1, 0-9, 1-1, 0-1)</t>
  </si>
  <si>
    <t>(5-6, 6-6)</t>
  </si>
  <si>
    <t>(4-2, 7-5)</t>
  </si>
  <si>
    <t>(2-4, 1-5)</t>
  </si>
  <si>
    <t>(7-0, 8-3)</t>
  </si>
  <si>
    <t>(2-0, 8-4)</t>
  </si>
  <si>
    <t>(2-4, 0-9)</t>
  </si>
  <si>
    <t>(6-1, 10-2)</t>
  </si>
  <si>
    <t>(1-4, 0-4)</t>
  </si>
  <si>
    <t>(6-4, 5-0)</t>
  </si>
  <si>
    <t>2-2, 2-3)</t>
  </si>
  <si>
    <t>(5-4, 2-2)</t>
  </si>
  <si>
    <t>(2-4, 0-3)</t>
  </si>
  <si>
    <t>(3-2, 7-7)</t>
  </si>
  <si>
    <t>(3-1, 3-4, 3-0)</t>
  </si>
  <si>
    <t>(2-4, 6-2, 0-0, 1-2)</t>
  </si>
  <si>
    <t>(1-8, 6-8)</t>
  </si>
  <si>
    <t>(6-1, 1-3, 0-0, 2-1)</t>
  </si>
  <si>
    <t>(4-6, 1-4)</t>
  </si>
  <si>
    <t>(2-1, 6-3)</t>
  </si>
  <si>
    <t>(0-10, 3-2, 0-1)</t>
  </si>
  <si>
    <t>(6-0, 5-0)</t>
  </si>
  <si>
    <t>(4-5, 3-9)</t>
  </si>
  <si>
    <t>(1-1, 2-1)</t>
  </si>
  <si>
    <t>(0-3, 4-1, 2-1)</t>
  </si>
  <si>
    <t>(2-0, 3-5, 0-0, 1-2)</t>
  </si>
  <si>
    <t>(3-2, 2-5, 1-0)</t>
  </si>
  <si>
    <t>(5-3, 2-5, 1-2)</t>
  </si>
  <si>
    <t>(2-1, 1-0)</t>
  </si>
  <si>
    <t>(0-1, 9-7, 1-1, 1-0)</t>
  </si>
  <si>
    <t>(7-3, 6-0)</t>
  </si>
  <si>
    <t>(1-5, 1-8)</t>
  </si>
  <si>
    <t>(6-4, 3-0)</t>
  </si>
  <si>
    <t>(5-2, 3-2)</t>
  </si>
  <si>
    <t>(4-1, 8-8)</t>
  </si>
  <si>
    <t>(3-0, 3-3)</t>
  </si>
  <si>
    <t>(11-0, 7-1)</t>
  </si>
  <si>
    <t>(3-3, 4-2)</t>
  </si>
  <si>
    <t>(2-6, 4-7)</t>
  </si>
  <si>
    <t>(16-2, 8-3)</t>
  </si>
  <si>
    <t>(1-4, 1-3)</t>
  </si>
  <si>
    <t>(11-1, 6-0)</t>
  </si>
  <si>
    <t>(4-2, 0-4, 0-1)</t>
  </si>
  <si>
    <t>(4-2, 2-11, 1-0)</t>
  </si>
  <si>
    <t>(5-1, 1-2, 0-0, 1-2)</t>
  </si>
  <si>
    <t>(2-6, 3-7)</t>
  </si>
  <si>
    <t>(3-2, 5-0)</t>
  </si>
  <si>
    <t>(7-6, 3-3)</t>
  </si>
  <si>
    <t>(4-5, 2-2)</t>
  </si>
  <si>
    <t>(3-2, 9-2)</t>
  </si>
  <si>
    <t>Fera, Rauma</t>
  </si>
  <si>
    <t>(4-3, 12-0)</t>
  </si>
  <si>
    <t>(2-4, 3-2, 0-1)</t>
  </si>
  <si>
    <t>(2-4, 9-1, 0-0, 3-0)</t>
  </si>
  <si>
    <t>(5-3, 2-2)</t>
  </si>
  <si>
    <t>(3-3, 7-5)</t>
  </si>
  <si>
    <t>(10-3, 1-3, 2-0)</t>
  </si>
  <si>
    <t>(3-1, 8-2)</t>
  </si>
  <si>
    <t>(8-2, 6-2)</t>
  </si>
  <si>
    <t>(1-8, 0-3)</t>
  </si>
  <si>
    <t>(4-2, 4-3)</t>
  </si>
  <si>
    <t>(3-4, 3-4)</t>
  </si>
  <si>
    <t>(0-4, 0-0)</t>
  </si>
  <si>
    <t>(3-0, 3-6, 1-1, 2-1)</t>
  </si>
  <si>
    <t>Kirittäret, Jyväskylä</t>
  </si>
  <si>
    <t>(5-0, 9-0)</t>
  </si>
  <si>
    <t>(2-0, 10-4)</t>
  </si>
  <si>
    <t>(3-0, 0-2, 1-0)</t>
  </si>
  <si>
    <t>Petojussit, Seinäjoki</t>
  </si>
  <si>
    <t>Lipottaret, Oulu</t>
  </si>
  <si>
    <t>(5-6, 1-1)</t>
  </si>
  <si>
    <t>(6-1, 6-0)</t>
  </si>
  <si>
    <t>(3-3, 2-2, 2-0)</t>
  </si>
  <si>
    <t>(0-2, 1-1)</t>
  </si>
  <si>
    <t>(5-0, 4-2)</t>
  </si>
  <si>
    <t>(10-2, 3-1)</t>
  </si>
  <si>
    <t>(2-21, 0-10)</t>
  </si>
  <si>
    <t>(12-0, 5-1)</t>
  </si>
  <si>
    <t>(4-3, 6-0)</t>
  </si>
  <si>
    <t>(17-1, 3-0)</t>
  </si>
  <si>
    <t>(5-0, 2-1)</t>
  </si>
  <si>
    <t>(1-2, 1-5)</t>
  </si>
  <si>
    <t>(7-0, 2-1)</t>
  </si>
  <si>
    <t>(5-7, 2-0, 1-0)</t>
  </si>
  <si>
    <t>(5-0, 4-3)</t>
  </si>
  <si>
    <t>(2-7, 2-6)</t>
  </si>
  <si>
    <t>(3-0, 1-2, 1-0)</t>
  </si>
  <si>
    <t>(6-0, 10-1)</t>
  </si>
  <si>
    <t>(0-14, 2-7)</t>
  </si>
  <si>
    <t>(2-1, 8-1)</t>
  </si>
  <si>
    <t>Rauman Lukko</t>
  </si>
  <si>
    <t>(3-1, 5-3)</t>
  </si>
  <si>
    <t>(2-8, 1-13)</t>
  </si>
  <si>
    <t>(6-0, 7-4)</t>
  </si>
  <si>
    <t>(1-0, 6-2)</t>
  </si>
  <si>
    <t>(1-5, 3-2, 0-1)</t>
  </si>
  <si>
    <t>(3-1, 3-0)</t>
  </si>
  <si>
    <t>(2-1, 5-3)</t>
  </si>
  <si>
    <t>(8-2, 4-0)</t>
  </si>
  <si>
    <t>(7-8, 4-4)</t>
  </si>
  <si>
    <t>(7-1, 4-2)</t>
  </si>
  <si>
    <t>(0-4, 0-1)</t>
  </si>
  <si>
    <t>(12-1, 6-0)</t>
  </si>
  <si>
    <t>(6-7, 1-3)</t>
  </si>
  <si>
    <t>(0-4, 4-3, 0-0, 2-0)</t>
  </si>
  <si>
    <t>(4-1, 13-0)</t>
  </si>
  <si>
    <t>(1-2, 2-1, 1-0)</t>
  </si>
  <si>
    <t>(1-2, 1-0, 0-0, 2-0)</t>
  </si>
  <si>
    <t>(4-3, 3-2)</t>
  </si>
  <si>
    <t>(2-2, 2-14)</t>
  </si>
  <si>
    <t>(5-0, 6-0)</t>
  </si>
  <si>
    <t>(5-0, 8-1)</t>
  </si>
  <si>
    <t>(0-11, 1-8)</t>
  </si>
  <si>
    <t>(8-0, 8-5)</t>
  </si>
  <si>
    <t>(3-4, 7-1, 0-0, 1-2)</t>
  </si>
  <si>
    <t>(0-9, 0-3)</t>
  </si>
  <si>
    <t>(7-1, 11-1)</t>
  </si>
  <si>
    <t>(3-9, 3-3)</t>
  </si>
  <si>
    <t>(0-4, 2-1, 1-0)</t>
  </si>
  <si>
    <t>(4-5, 4-4)</t>
  </si>
  <si>
    <t>(3-2, 2-3, 0-0, 2-1)</t>
  </si>
  <si>
    <t>(4-3, 4-0)</t>
  </si>
  <si>
    <t>(3-4, 6-8)</t>
  </si>
  <si>
    <t>(2-0, 7-1)</t>
  </si>
  <si>
    <t>(5-1, 7-1)</t>
  </si>
  <si>
    <t>(0-12, 1-4)</t>
  </si>
  <si>
    <t>Mansen Räpsä, Hämeenkyrö</t>
  </si>
  <si>
    <t>(2-0, 5-0)</t>
  </si>
  <si>
    <t>(0-3, 2-5)</t>
  </si>
  <si>
    <t>(4-1, 5-3)</t>
  </si>
  <si>
    <t>(2-2, 1-1, 0-0, 0-1)</t>
  </si>
  <si>
    <t>(2-0, 3-2)</t>
  </si>
  <si>
    <t>(1-0, 1-3, 0-1)</t>
  </si>
  <si>
    <t>(3-3, 0-2)</t>
  </si>
  <si>
    <t>(7-1, 4-0)</t>
  </si>
  <si>
    <t>(0-10, 2-3)</t>
  </si>
  <si>
    <t>(6-4, 7-0)</t>
  </si>
  <si>
    <t>Mansen Räpsä</t>
  </si>
  <si>
    <t>(2-1, 6-0)</t>
  </si>
  <si>
    <t>(4-5, 5-11)</t>
  </si>
  <si>
    <t>(1-4, 2-5)</t>
  </si>
  <si>
    <t>(2-0, 8-0)</t>
  </si>
  <si>
    <t>(4-0, 5-3)</t>
  </si>
  <si>
    <t>(2-1, 1-2, 0-0, 1-0)</t>
  </si>
  <si>
    <t>(0-1, 1-3)</t>
  </si>
  <si>
    <t>(0-0, 4-1)</t>
  </si>
  <si>
    <t>(2-0, 4-1)</t>
  </si>
  <si>
    <t>(1-3, 0-7)</t>
  </si>
  <si>
    <t>(8-0, 6-0)</t>
  </si>
  <si>
    <t>(5-2, 5-1)</t>
  </si>
  <si>
    <t>(0-3, 2-3)</t>
  </si>
  <si>
    <t>(9-2, 3-3)</t>
  </si>
  <si>
    <t>(2-2, 4-2)</t>
  </si>
  <si>
    <t>(1-2, 5-4, 0-0, 7-9)</t>
  </si>
  <si>
    <t>ti</t>
  </si>
  <si>
    <t>Manse PP, Tampere</t>
  </si>
  <si>
    <t>pe</t>
  </si>
  <si>
    <t>(5-5, 3-8)</t>
  </si>
  <si>
    <t>su</t>
  </si>
  <si>
    <t>(8-2, 3-6, 1-2)</t>
  </si>
  <si>
    <t>(2-3, 4-6)</t>
  </si>
  <si>
    <t>(10-3, 6-0)</t>
  </si>
  <si>
    <t>la</t>
  </si>
  <si>
    <t>(0-6, 2-1, 0-0, 5-7)</t>
  </si>
  <si>
    <t>(2-0, 5-2)</t>
  </si>
  <si>
    <t>ke</t>
  </si>
  <si>
    <t>(6-4, 5-1)</t>
  </si>
  <si>
    <t>(3-3, 4-4, 0-0, 3-2)</t>
  </si>
  <si>
    <t>(3-6, 1-3)</t>
  </si>
  <si>
    <t>(3-0, 0-3, 0-0, 3-2)</t>
  </si>
  <si>
    <t>(2-2, 1-3)</t>
  </si>
  <si>
    <t>(8-0, 2-3, 1-0)</t>
  </si>
  <si>
    <t>(6-3, 5-1)</t>
  </si>
  <si>
    <t>(0-1, 7-6, 0-1)</t>
  </si>
  <si>
    <t>(9-1, 5-5)</t>
  </si>
  <si>
    <t>(6-2, 13-9)</t>
  </si>
  <si>
    <t>(6-5, 1-3, 3-1)</t>
  </si>
  <si>
    <t>(3-2, 6-2)</t>
  </si>
  <si>
    <t>(3-4, 1-0, 1-0)</t>
  </si>
  <si>
    <t>(8-7, 2-5, 0-0, 4-2)</t>
  </si>
  <si>
    <t>(2-6, 3-2, 1-0)</t>
  </si>
  <si>
    <t>(3-3, 8-2)</t>
  </si>
  <si>
    <t>(3-0, 9-11, 3-2)</t>
  </si>
  <si>
    <t>(2-10, 1-7)</t>
  </si>
  <si>
    <t>(5-6, 13-0, 2-1)</t>
  </si>
  <si>
    <t>(15-1, 10-0)</t>
  </si>
  <si>
    <t>(2-9, 3-5)</t>
  </si>
  <si>
    <t>(5-3, 0-3, 1-0)</t>
  </si>
  <si>
    <t>(7-3, 1-3, 0-0, 2-3)</t>
  </si>
  <si>
    <t>(1-3, 3-8)</t>
  </si>
  <si>
    <t>(7-3, 5-0)</t>
  </si>
  <si>
    <t>(0-3, 4-0, 1-0)</t>
  </si>
  <si>
    <t>(2-2, 2-3)</t>
  </si>
  <si>
    <t>(1-4, 2-4)</t>
  </si>
  <si>
    <t>(5-5, 5-2)</t>
  </si>
  <si>
    <t>(0-4, 14-2, 0-1)</t>
  </si>
  <si>
    <t>(0-3, 2-2)</t>
  </si>
  <si>
    <t>(5-6, 5-7)</t>
  </si>
  <si>
    <t>(3-2, 4-3)</t>
  </si>
  <si>
    <t>(3-4, 1-4)</t>
  </si>
  <si>
    <t>(4-1, 6-0)</t>
  </si>
  <si>
    <t>(9-4, 3-3)</t>
  </si>
  <si>
    <t>(2-3, 0-3)</t>
  </si>
  <si>
    <t>(1-0, 1-5, 0-1)</t>
  </si>
  <si>
    <t>(13-3, 11-1)</t>
  </si>
  <si>
    <t>(1-3, 1-0, 2-1)</t>
  </si>
  <si>
    <t>(4-3, 4-2)</t>
  </si>
  <si>
    <t>(5-5, 2-3)</t>
  </si>
  <si>
    <t>(7-8, 4-0, 0-1)</t>
  </si>
  <si>
    <t>(6-5, 1-4, 1-2)</t>
  </si>
  <si>
    <t>5-1, 0-1, 2-1)</t>
  </si>
  <si>
    <t>(1-1, 0-1)</t>
  </si>
  <si>
    <t>(2-1, 5-2)</t>
  </si>
  <si>
    <t>(6-3, 11-1)</t>
  </si>
  <si>
    <t>(2-5, 4-4)</t>
  </si>
  <si>
    <t>(4-0, 4-3)</t>
  </si>
  <si>
    <t>(3-4, 4-9)</t>
  </si>
  <si>
    <t>(7-2, 14-9)</t>
  </si>
  <si>
    <t>(4-3, 3-8, 0-1)</t>
  </si>
  <si>
    <t>(1-0, 1-0)</t>
  </si>
  <si>
    <t>(4-3, 6-1)</t>
  </si>
  <si>
    <t>(8-9, 3-6)</t>
  </si>
  <si>
    <t>(2-3, 4-0, 1-0)</t>
  </si>
  <si>
    <t>(6-2, 1-5, 0-1)</t>
  </si>
  <si>
    <t>(1-3, 2-1, 1-0)</t>
  </si>
  <si>
    <t>(1-0, 10-0)</t>
  </si>
  <si>
    <t>(5-4, 6-1)</t>
  </si>
  <si>
    <t>(2-4, 0-5)</t>
  </si>
  <si>
    <t>(3-0, 1-2, 0-0, 2-3)</t>
  </si>
  <si>
    <t>(5-1, 3-0)</t>
  </si>
  <si>
    <t>(7-0, 5-1)</t>
  </si>
  <si>
    <t>(9-2, 1-0)</t>
  </si>
  <si>
    <t>(5-4, 3-0)</t>
  </si>
  <si>
    <t>(8-3, 1-1)</t>
  </si>
  <si>
    <t>(7-3, 1-1)</t>
  </si>
  <si>
    <t>(8-3, 13-0)</t>
  </si>
  <si>
    <t>(9-3, 5-3)</t>
  </si>
  <si>
    <t>(3-0, 8-1)</t>
  </si>
  <si>
    <t>(2-1, 0-15, 0-1)</t>
  </si>
  <si>
    <t>(3-4, 8-6, 0-3)</t>
  </si>
  <si>
    <t>(2-1, 2-0)</t>
  </si>
  <si>
    <t>(3-1, 5-5)</t>
  </si>
  <si>
    <t>(1-2, 13-0, 2-0)</t>
  </si>
  <si>
    <t>(5-8, 6-6)</t>
  </si>
  <si>
    <t>(9-4, 8-3)</t>
  </si>
  <si>
    <t>(2-5, 4-10)</t>
  </si>
  <si>
    <t>(3-0, 2-1)</t>
  </si>
  <si>
    <t>(0-2, 3-3)</t>
  </si>
  <si>
    <t>(3-0, 2-0)</t>
  </si>
  <si>
    <t>(1-3, 3-2, 0-0, 1-2)</t>
  </si>
  <si>
    <t>(3-0, 1-4, 1-0)</t>
  </si>
  <si>
    <t>(0-5, 0-2)</t>
  </si>
  <si>
    <t>(4-5, 3-2, 0-3)</t>
  </si>
  <si>
    <t>(0-2, 0-4)</t>
  </si>
  <si>
    <t>(1-3, 6-2, 2-0)</t>
  </si>
  <si>
    <t>(6-0, 4-0)</t>
  </si>
  <si>
    <t>(1-0, 5-2)</t>
  </si>
  <si>
    <t>(7-1, 8-3)</t>
  </si>
  <si>
    <t>(1-6, 0-5)</t>
  </si>
  <si>
    <t>(3-5, 1-1)</t>
  </si>
  <si>
    <t>(1-5, 1-5)</t>
  </si>
  <si>
    <t>(1-3, 0-3)</t>
  </si>
  <si>
    <t>(4-1, 0-1, 1-1, 4-3)</t>
  </si>
  <si>
    <t>(1-9, 0-1)</t>
  </si>
  <si>
    <t>(0-2, 2-5)</t>
  </si>
  <si>
    <t>(7-0, 6-1)</t>
  </si>
  <si>
    <t>(3-2, 2-7, 1-2)</t>
  </si>
  <si>
    <t>(3-1, 2-0)</t>
  </si>
  <si>
    <t>(6-1, 5-2)</t>
  </si>
  <si>
    <t>(3-2, 4-0)</t>
  </si>
  <si>
    <t>(1-3, 4-1, 2-1)</t>
  </si>
  <si>
    <t>(1-2, 4-0, 0-1)</t>
  </si>
  <si>
    <t>(3-3, 2-4)</t>
  </si>
  <si>
    <t>(6-8, 4-3, 1-0)</t>
  </si>
  <si>
    <t>(0-1, 0-8)</t>
  </si>
  <si>
    <t>(4-1, 6-2)</t>
  </si>
  <si>
    <t>(2-2, 2-2, 1-0)</t>
  </si>
  <si>
    <t>(8-2, 7-2)</t>
  </si>
  <si>
    <t>(0-5, 0-5)</t>
  </si>
  <si>
    <t>(8-8, 1-1, 0-2)</t>
  </si>
  <si>
    <t>(1-2, 3-4)</t>
  </si>
  <si>
    <t>(4-4, 2-0)</t>
  </si>
  <si>
    <t>(4-3, 0-5, 2-0)</t>
  </si>
  <si>
    <t>(7-0, 10-1)</t>
  </si>
  <si>
    <t>(0-5, 1-4)</t>
  </si>
  <si>
    <t>(4-2, 7-0)</t>
  </si>
  <si>
    <t>(3-4, 3-2, 3-0)</t>
  </si>
  <si>
    <t>(0-9, 6-6)</t>
  </si>
  <si>
    <t>(2-1, 3-3)</t>
  </si>
  <si>
    <t>(5-0, 0-1, 1-0)</t>
  </si>
  <si>
    <t>(2-3, 0-4)</t>
  </si>
  <si>
    <t>(0-0, 5-1)</t>
  </si>
  <si>
    <t>(2-0, 1-1)</t>
  </si>
  <si>
    <t>(3-2, 1-3, 1-2)</t>
  </si>
  <si>
    <t>(1-0, 3-0)</t>
  </si>
  <si>
    <t>(6-2, 3-1)</t>
  </si>
  <si>
    <t>(0-3, 3-0, 0-1)</t>
  </si>
  <si>
    <t>(2-4, 3-9)</t>
  </si>
  <si>
    <t>(7-4, 6-4)</t>
  </si>
  <si>
    <t>(1-5, 1-4)</t>
  </si>
  <si>
    <t>(7-2, 2-2)</t>
  </si>
  <si>
    <t>(5-2, 0-3, 0-1)</t>
  </si>
  <si>
    <t>(1-1, 14-0)</t>
  </si>
  <si>
    <t>PRONSSIOTTELUT  1989 - 2016</t>
  </si>
  <si>
    <t>(4-5, 3-6)</t>
  </si>
  <si>
    <t>(3-2, 5-4)</t>
  </si>
  <si>
    <t>(5-1, 3-1)</t>
  </si>
  <si>
    <t>(5-5, 6-5)</t>
  </si>
  <si>
    <t>(1-2, 1-8)</t>
  </si>
  <si>
    <t>(5-4, 5-2)</t>
  </si>
  <si>
    <t>(6-4, 4-1)</t>
  </si>
  <si>
    <t>(5-0, 5-3)</t>
  </si>
  <si>
    <t>(5-0, 2-4, 0-1)</t>
  </si>
  <si>
    <t>(2-1, 5-4)</t>
  </si>
  <si>
    <t>(7-7, 2-5)</t>
  </si>
  <si>
    <t>(4-2, 0-2, 1-0)</t>
  </si>
  <si>
    <t>(5-4, 3-1)</t>
  </si>
  <si>
    <t>(6-2, 5-3)</t>
  </si>
  <si>
    <t>(4-5, 1-11)</t>
  </si>
  <si>
    <t>(5-3, 4-0)</t>
  </si>
  <si>
    <t>(8-2, 9-1)</t>
  </si>
  <si>
    <t>(3-4, 2-2)</t>
  </si>
  <si>
    <t>(1-2, 3-6)</t>
  </si>
  <si>
    <t>(3-0, 4-3)</t>
  </si>
  <si>
    <t>(6-5, 1-2, 1-2)</t>
  </si>
  <si>
    <t>(5-6, 9-3, 5-2)</t>
  </si>
  <si>
    <t>(3-2, 3-4, 0-1)</t>
  </si>
  <si>
    <t>(2-7, 1-4)</t>
  </si>
  <si>
    <t>(9-7, 10-7)</t>
  </si>
  <si>
    <t>(2-1, 0-3, 0-1)</t>
  </si>
  <si>
    <t>(0-3, 1-0, 2-0)</t>
  </si>
  <si>
    <t>(4-0, 1-2, 0-0, 3-4)</t>
  </si>
  <si>
    <t>(3-2, 3-2)</t>
  </si>
  <si>
    <t>(7-1, 3-1)</t>
  </si>
  <si>
    <t>(0-1, 1-4)</t>
  </si>
  <si>
    <t>(8-3, 6-1)</t>
  </si>
  <si>
    <t>(5-4, 8-6)</t>
  </si>
  <si>
    <t>(5-4, 1-1)</t>
  </si>
  <si>
    <t>(3-1, 0-4, 0-2)</t>
  </si>
  <si>
    <t>(8-5, 6-4)</t>
  </si>
  <si>
    <t>(5-8, 0-1)</t>
  </si>
  <si>
    <t>(4-2, 0-0)</t>
  </si>
  <si>
    <t>(3-4, 5-1, 1-2)</t>
  </si>
  <si>
    <t>(0-2, 3-1, 0-0, 2-3)</t>
  </si>
  <si>
    <t>(0-2, 4-4)</t>
  </si>
  <si>
    <t>(2-3, 2-1, 1-1, 2-1)</t>
  </si>
  <si>
    <t>(2-3, 1-0, 0-2)</t>
  </si>
  <si>
    <t>LOPPUOTTELUT  1987 - 2016</t>
  </si>
  <si>
    <t>Ikaalisten Tarmo mestari juoksuin  22 - 9</t>
  </si>
  <si>
    <t>Lapuan Virkiä mestari juoksuin  16 - 10</t>
  </si>
  <si>
    <t>Jyväskylän Kiri mestari voitoin 2-0</t>
  </si>
  <si>
    <t>Viinijärven Urheilijat mestari voitoin 2-0</t>
  </si>
  <si>
    <t>Ikaalisten Tarmo mestari voitoin 2-0</t>
  </si>
  <si>
    <t>Lapuan Virkiä mestari voitoin 2-0</t>
  </si>
  <si>
    <t>(6-7, 0-3)</t>
  </si>
  <si>
    <t>(3-1, 3-1)</t>
  </si>
  <si>
    <t>Oulun Lippo mestari voitoin 2-0</t>
  </si>
  <si>
    <t>(0-1, 6-8)</t>
  </si>
  <si>
    <t>(3-1, 4-0)</t>
  </si>
  <si>
    <t>Oulun Lippo mestari voitoin 3-0</t>
  </si>
  <si>
    <t>(6-4, 11-3)</t>
  </si>
  <si>
    <t>(0-0, 4-2)</t>
  </si>
  <si>
    <t>(1-2, 2-0, 0-1)</t>
  </si>
  <si>
    <t>(3-3, 2-0)</t>
  </si>
  <si>
    <t>Jyväskylän Kiri mestari voitoin 3-2</t>
  </si>
  <si>
    <t>(3-2, 1-4, 2-0)</t>
  </si>
  <si>
    <t>(4-3, 1-1)</t>
  </si>
  <si>
    <t>6-1, 5-3)</t>
  </si>
  <si>
    <t>2-3, 1-8)</t>
  </si>
  <si>
    <t>Jyväskylän Kiri mestari voitoin 3-1</t>
  </si>
  <si>
    <t>(10-3, 7-0)</t>
  </si>
  <si>
    <t>(1-0, 6-5)</t>
  </si>
  <si>
    <t>(4-4, 6-2)</t>
  </si>
  <si>
    <t>(2-1, 2-4, 0-0, 2-0)</t>
  </si>
  <si>
    <t>Vihdin Pallo mestari voitoin 3-2</t>
  </si>
  <si>
    <t>(5-3, 10-7)</t>
  </si>
  <si>
    <t>(1-3, 3-3)</t>
  </si>
  <si>
    <t>Siilinjärven Pesis mestari voitoin 3-1</t>
  </si>
  <si>
    <t>(0-9, 1-0, 0-0, 1-0)</t>
  </si>
  <si>
    <t>(6-2, 4-2)</t>
  </si>
  <si>
    <t>(1-7, 3-3)</t>
  </si>
  <si>
    <t>Pattijoen Urheilijat mestari voitoin 3-1</t>
  </si>
  <si>
    <t>(5-8, 6-3, 3-1)</t>
  </si>
  <si>
    <t>(0-13, 10-9, 0-1)</t>
  </si>
  <si>
    <t>Lapuan Virkiä mestari voitoin 3-0</t>
  </si>
  <si>
    <t>(2-3, 4-1, 3-3, 2-3)</t>
  </si>
  <si>
    <t>(5-6, 4-2, 0-0, 3-1)</t>
  </si>
  <si>
    <t>Pesäkarhut, Pori mestari voitoin 3-2</t>
  </si>
  <si>
    <t>(8-5, 7-9, 1-0)</t>
  </si>
  <si>
    <t>(2-6, 2-4)</t>
  </si>
  <si>
    <t>(8-2, 7-3)</t>
  </si>
  <si>
    <t>Jyväskylän Kiri mestari voitoin 3-0</t>
  </si>
  <si>
    <t>(6-0, 1-5, 2-2, 0-1)</t>
  </si>
  <si>
    <t>(0-5, 3-1, 1-0)</t>
  </si>
  <si>
    <t>(6-0, 2-2)</t>
  </si>
  <si>
    <t>(4-4, 5-1)</t>
  </si>
  <si>
    <t>(1-3, 0-2)</t>
  </si>
  <si>
    <t>Kirittäret, Jyväskylä mestari voitoin 3-1</t>
  </si>
  <si>
    <t>(4-1, 2-3, 0-0, 2-4)</t>
  </si>
  <si>
    <t>(2-2, 5-0)</t>
  </si>
  <si>
    <t>(1-6, 2-4)</t>
  </si>
  <si>
    <t>(5-0, 9-7)</t>
  </si>
  <si>
    <t>Kirittäret, Jyväskylä mestari voitoin 3-2</t>
  </si>
  <si>
    <t>(1-1, 3-1)</t>
  </si>
  <si>
    <t>(2-2, 1-1, 1-2)</t>
  </si>
  <si>
    <t>(2-1, 4-3)</t>
  </si>
  <si>
    <t>Kirittäret, Jyväskylä mestari voitoin 3-0</t>
  </si>
  <si>
    <t>(3-2, 2-4, 0-2)</t>
  </si>
  <si>
    <t>(4-0, 9-3)</t>
  </si>
  <si>
    <t>(3-0, 5-1)</t>
  </si>
  <si>
    <t>(2-0, 0-3, 0-0, 1-4)</t>
  </si>
  <si>
    <t>(3-0, 6-0)</t>
  </si>
  <si>
    <t>(2-3, 0-2)</t>
  </si>
  <si>
    <t>(2-1, 4-5, 3-1)</t>
  </si>
  <si>
    <t>(0-3, 1-1)</t>
  </si>
  <si>
    <t>Lapuan Virkiä mestari voitoin 3-1</t>
  </si>
  <si>
    <t>(6-1, 3-6, 0-0, 0-1)</t>
  </si>
  <si>
    <t>(3-2, 1-3, 1-4)</t>
  </si>
  <si>
    <t>(5-1, 3-2)</t>
  </si>
  <si>
    <t>(3-4, 1-8)</t>
  </si>
  <si>
    <t>Lapuan Virkiä mestari voitoin 3-2</t>
  </si>
  <si>
    <t>(3-1, 2-4, 0-0, 2-1)</t>
  </si>
  <si>
    <t>(1-0, 4-3)</t>
  </si>
  <si>
    <t>(2-1, 3-1)</t>
  </si>
  <si>
    <t>(5-7, 0-1)</t>
  </si>
  <si>
    <t>(7-0, 7-2)</t>
  </si>
  <si>
    <t>(1-2, 1-0, 0-0, 3-4)</t>
  </si>
  <si>
    <t>(0-3, 0-2)</t>
  </si>
  <si>
    <t>(2-3, 5-1, 2-1)</t>
  </si>
  <si>
    <t>(6-9, 2-3)</t>
  </si>
  <si>
    <t>(6-4, 6-1)</t>
  </si>
  <si>
    <t>(2-1, 4-7, 0-1)</t>
  </si>
  <si>
    <t>(6-1, 6-9, 1-2)</t>
  </si>
  <si>
    <t>(3-1, 1-10, 0-0, 3-5)</t>
  </si>
  <si>
    <t>Mansen Pesäpallo</t>
  </si>
  <si>
    <t>NAISTEN PLAY OFF</t>
  </si>
  <si>
    <t>1987-2017</t>
  </si>
  <si>
    <t>1987-2016</t>
  </si>
  <si>
    <t>VÄLIERÄT  1989 - 2017</t>
  </si>
  <si>
    <t>(2-1, 1-1)</t>
  </si>
  <si>
    <t>(3-0, 7-0)</t>
  </si>
  <si>
    <t>(1-2, 1-3)</t>
  </si>
  <si>
    <t>(4-2, 4-1)</t>
  </si>
  <si>
    <t>(3-3, 3-2)</t>
  </si>
  <si>
    <t>(8-3, 0-4, 1-0)</t>
  </si>
  <si>
    <t>(2-5, 5-4, 0-0, 2-1)</t>
  </si>
  <si>
    <t>(7-7, 0-0, 0-0, 3-4)</t>
  </si>
  <si>
    <t>FINAALIEN HISTORIAA</t>
  </si>
  <si>
    <t>Sen lisäksi sarjamuotoisessa järjestelmässä mestaruudesta on tasapisteissä</t>
  </si>
  <si>
    <t>uusittu vuosina 1960,  1964,  1967  ja  1971.</t>
  </si>
  <si>
    <t>Finaalisarjan voittamiseen on tarvittu</t>
  </si>
  <si>
    <t>Vuosina  1931-1932,</t>
  </si>
  <si>
    <t>yksi ottelu</t>
  </si>
  <si>
    <t>Vuonna  1933,</t>
  </si>
  <si>
    <t>kahden ottelun yhteistulos</t>
  </si>
  <si>
    <t xml:space="preserve">Vuosina  1934-1937,  </t>
  </si>
  <si>
    <t>Vuonna  1938,</t>
  </si>
  <si>
    <t>kolmen joukkueen viikonlopputurnaus</t>
  </si>
  <si>
    <t xml:space="preserve">Vuosina  1939-1940,  </t>
  </si>
  <si>
    <t xml:space="preserve">Vuosina  1946-1954,  </t>
  </si>
  <si>
    <t xml:space="preserve">Vuosina  1987-1988,  </t>
  </si>
  <si>
    <t xml:space="preserve">Vuosina  1989-1994,  </t>
  </si>
  <si>
    <t>kaksi voittoa</t>
  </si>
  <si>
    <t xml:space="preserve">Vuosina  1995-2003,  </t>
  </si>
  <si>
    <t>kolme voittoa</t>
  </si>
  <si>
    <t xml:space="preserve">Vuonna  2004,  </t>
  </si>
  <si>
    <t>Ensimmäisen ottelun hävinnyt on voittanut mestaruuden kolme kertaa.</t>
  </si>
  <si>
    <t>1998  Vihdin Pallo</t>
  </si>
  <si>
    <t>2006  Kirittäret, Jyväskylä</t>
  </si>
  <si>
    <t>2015  Lapuan Virkiä</t>
  </si>
  <si>
    <t>Tilanteesta  0-2  Kirittäret, Jyväskylä  nousi vuonna 2006 mestaruuteen.</t>
  </si>
  <si>
    <t xml:space="preserve">Vuosina  2005-2016,  </t>
  </si>
  <si>
    <t>Finaaleja on pelattu vuosina  1931-1940,  1946-1954,  ja  1987-2016.</t>
  </si>
  <si>
    <t>Vuosina 1987-2016 mestaruudesta on pelattu  30  finaalisarjaa.</t>
  </si>
  <si>
    <t>Finaaliotteluja on ollut  100.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</si>
</sst>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\ %"/>
    <numFmt numFmtId="165" formatCode="0.0"/>
  </numFmts>
  <fonts count="12" x14ac:knownFonts="1">
    <font>
      <sz val="11"/>
      <name val="Arial"/>
    </font>
    <font>
      <sz val="11"/>
      <name val="Arial"/>
      <family val="2"/>
    </font>
    <font>
      <sz val="8"/>
      <name val="Arial"/>
      <family val="2"/>
    </font>
    <font>
      <u/>
      <sz val="12.3"/>
      <color indexed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i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/>
    <xf numFmtId="9" fontId="1" fillId="0" borderId="0" applyFont="0" applyFill="0" applyBorder="0" applyAlignment="0" applyProtection="0"/>
    <xf numFmtId="0" fontId="4" fillId="0" borderId="0"/>
  </cellStyleXfs>
  <cellXfs count="73">
    <xf numFmtId="0" fontId="0" fillId="0" borderId="0" xfId="0"/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49" fontId="7" fillId="0" borderId="0" xfId="0" applyNumberFormat="1" applyFont="1" applyAlignment="1">
      <alignment horizontal="center"/>
    </xf>
    <xf numFmtId="49" fontId="7" fillId="2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0" borderId="0" xfId="0" applyFont="1" applyBorder="1" applyAlignment="1">
      <alignment horizontal="center"/>
    </xf>
    <xf numFmtId="165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Alignment="1"/>
    <xf numFmtId="0" fontId="6" fillId="0" borderId="0" xfId="0" applyFont="1" applyAlignment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9" fontId="7" fillId="0" borderId="0" xfId="3" applyFont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NumberFormat="1" applyFont="1" applyAlignment="1"/>
    <xf numFmtId="0" fontId="7" fillId="0" borderId="0" xfId="0" applyFont="1" applyAlignment="1">
      <alignment vertical="center"/>
    </xf>
    <xf numFmtId="0" fontId="7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left"/>
    </xf>
    <xf numFmtId="0" fontId="6" fillId="0" borderId="0" xfId="0" applyFont="1" applyFill="1" applyBorder="1" applyAlignment="1">
      <alignment horizontal="left"/>
    </xf>
    <xf numFmtId="49" fontId="7" fillId="0" borderId="0" xfId="1" applyNumberFormat="1" applyFont="1" applyFill="1" applyBorder="1" applyAlignment="1" applyProtection="1">
      <alignment horizontal="center" vertical="center"/>
    </xf>
    <xf numFmtId="164" fontId="7" fillId="0" borderId="0" xfId="3" applyNumberFormat="1" applyFont="1" applyAlignment="1">
      <alignment horizontal="center"/>
    </xf>
    <xf numFmtId="0" fontId="8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right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6" fillId="2" borderId="0" xfId="0" applyFont="1" applyFill="1" applyAlignment="1"/>
    <xf numFmtId="0" fontId="7" fillId="2" borderId="0" xfId="0" applyFont="1" applyFill="1" applyAlignment="1"/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3" borderId="0" xfId="0" applyFont="1" applyFill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6" fillId="2" borderId="0" xfId="0" applyNumberFormat="1" applyFont="1" applyFill="1" applyAlignment="1">
      <alignment horizontal="center"/>
    </xf>
    <xf numFmtId="0" fontId="7" fillId="2" borderId="0" xfId="0" applyNumberFormat="1" applyFont="1" applyFill="1" applyAlignment="1">
      <alignment horizontal="center"/>
    </xf>
    <xf numFmtId="0" fontId="6" fillId="0" borderId="0" xfId="0" applyFont="1" applyBorder="1" applyAlignment="1"/>
    <xf numFmtId="0" fontId="7" fillId="0" borderId="0" xfId="0" applyFont="1" applyBorder="1" applyAlignment="1"/>
    <xf numFmtId="0" fontId="6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11" fillId="0" borderId="0" xfId="0" applyFont="1" applyAlignment="1">
      <alignment horizontal="center"/>
    </xf>
    <xf numFmtId="0" fontId="6" fillId="4" borderId="0" xfId="0" applyFont="1" applyFill="1" applyAlignment="1"/>
    <xf numFmtId="0" fontId="6" fillId="4" borderId="0" xfId="0" applyFont="1" applyFill="1" applyAlignment="1">
      <alignment horizontal="right"/>
    </xf>
    <xf numFmtId="164" fontId="6" fillId="4" borderId="0" xfId="0" applyNumberFormat="1" applyFont="1" applyFill="1" applyAlignment="1">
      <alignment horizontal="right"/>
    </xf>
    <xf numFmtId="164" fontId="6" fillId="4" borderId="0" xfId="3" applyNumberFormat="1" applyFont="1" applyFill="1" applyAlignment="1">
      <alignment horizontal="right"/>
    </xf>
    <xf numFmtId="0" fontId="0" fillId="0" borderId="0" xfId="0" applyFill="1"/>
    <xf numFmtId="0" fontId="6" fillId="0" borderId="0" xfId="0" applyFont="1" applyFill="1" applyAlignment="1">
      <alignment horizontal="right"/>
    </xf>
    <xf numFmtId="0" fontId="10" fillId="0" borderId="0" xfId="0" applyFont="1" applyFill="1" applyAlignment="1"/>
    <xf numFmtId="0" fontId="7" fillId="0" borderId="0" xfId="0" applyFont="1" applyFill="1" applyAlignment="1"/>
    <xf numFmtId="0" fontId="7" fillId="0" borderId="0" xfId="0" applyFont="1" applyFill="1" applyAlignment="1">
      <alignment horizontal="right"/>
    </xf>
    <xf numFmtId="164" fontId="7" fillId="0" borderId="0" xfId="0" applyNumberFormat="1" applyFont="1" applyFill="1" applyAlignment="1">
      <alignment horizontal="right"/>
    </xf>
    <xf numFmtId="164" fontId="7" fillId="0" borderId="0" xfId="3" applyNumberFormat="1" applyFont="1" applyFill="1" applyAlignment="1">
      <alignment horizontal="right"/>
    </xf>
    <xf numFmtId="0" fontId="6" fillId="0" borderId="0" xfId="0" applyFont="1" applyFill="1" applyAlignment="1"/>
    <xf numFmtId="164" fontId="7" fillId="0" borderId="0" xfId="3" applyNumberFormat="1" applyFont="1" applyFill="1" applyAlignment="1">
      <alignment horizontal="center"/>
    </xf>
  </cellXfs>
  <cellStyles count="5">
    <cellStyle name="Hyperlinkki" xfId="1" builtinId="8"/>
    <cellStyle name="Normaali" xfId="0" builtinId="0"/>
    <cellStyle name="Normaali 2" xfId="4"/>
    <cellStyle name="Normal_JUOKSULISTAT_97" xfId="2"/>
    <cellStyle name="Prosenttia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33"/>
  <sheetViews>
    <sheetView tabSelected="1" zoomScale="90" zoomScaleNormal="90" workbookViewId="0"/>
  </sheetViews>
  <sheetFormatPr defaultRowHeight="14.25" x14ac:dyDescent="0.2"/>
  <cols>
    <col min="1" max="1" width="4.125" customWidth="1"/>
    <col min="2" max="2" width="18.625" customWidth="1"/>
  </cols>
  <sheetData>
    <row r="1" spans="2:3" ht="15.75" x14ac:dyDescent="0.2">
      <c r="B1" s="42" t="s">
        <v>634</v>
      </c>
    </row>
    <row r="2" spans="2:3" ht="15.75" x14ac:dyDescent="0.2">
      <c r="B2" s="42"/>
    </row>
    <row r="3" spans="2:3" x14ac:dyDescent="0.2">
      <c r="B3" s="33" t="s">
        <v>659</v>
      </c>
    </row>
    <row r="4" spans="2:3" x14ac:dyDescent="0.2">
      <c r="B4" s="33" t="s">
        <v>635</v>
      </c>
    </row>
    <row r="5" spans="2:3" x14ac:dyDescent="0.2">
      <c r="B5" s="33" t="s">
        <v>636</v>
      </c>
    </row>
    <row r="6" spans="2:3" x14ac:dyDescent="0.2">
      <c r="B6" s="33"/>
    </row>
    <row r="7" spans="2:3" x14ac:dyDescent="0.2">
      <c r="B7" s="33" t="s">
        <v>637</v>
      </c>
    </row>
    <row r="8" spans="2:3" x14ac:dyDescent="0.2">
      <c r="B8" s="33" t="s">
        <v>638</v>
      </c>
      <c r="C8" s="33" t="s">
        <v>639</v>
      </c>
    </row>
    <row r="9" spans="2:3" x14ac:dyDescent="0.2">
      <c r="B9" s="33" t="s">
        <v>640</v>
      </c>
      <c r="C9" s="33" t="s">
        <v>641</v>
      </c>
    </row>
    <row r="10" spans="2:3" x14ac:dyDescent="0.2">
      <c r="B10" s="33" t="s">
        <v>642</v>
      </c>
      <c r="C10" s="33" t="s">
        <v>639</v>
      </c>
    </row>
    <row r="11" spans="2:3" x14ac:dyDescent="0.2">
      <c r="B11" s="33" t="s">
        <v>643</v>
      </c>
      <c r="C11" s="33" t="s">
        <v>644</v>
      </c>
    </row>
    <row r="12" spans="2:3" x14ac:dyDescent="0.2">
      <c r="B12" s="33" t="s">
        <v>645</v>
      </c>
      <c r="C12" s="33" t="s">
        <v>639</v>
      </c>
    </row>
    <row r="13" spans="2:3" x14ac:dyDescent="0.2">
      <c r="B13" s="33" t="s">
        <v>646</v>
      </c>
      <c r="C13" s="33" t="s">
        <v>641</v>
      </c>
    </row>
    <row r="14" spans="2:3" x14ac:dyDescent="0.2">
      <c r="B14" s="33" t="s">
        <v>647</v>
      </c>
      <c r="C14" s="33" t="s">
        <v>641</v>
      </c>
    </row>
    <row r="15" spans="2:3" x14ac:dyDescent="0.2">
      <c r="B15" s="33" t="s">
        <v>648</v>
      </c>
      <c r="C15" s="33" t="s">
        <v>649</v>
      </c>
    </row>
    <row r="16" spans="2:3" x14ac:dyDescent="0.2">
      <c r="B16" s="33" t="s">
        <v>650</v>
      </c>
      <c r="C16" s="33" t="s">
        <v>651</v>
      </c>
    </row>
    <row r="17" spans="2:3" x14ac:dyDescent="0.2">
      <c r="B17" s="33" t="s">
        <v>652</v>
      </c>
      <c r="C17" s="33" t="s">
        <v>649</v>
      </c>
    </row>
    <row r="18" spans="2:3" x14ac:dyDescent="0.2">
      <c r="B18" s="33" t="s">
        <v>658</v>
      </c>
      <c r="C18" s="33" t="s">
        <v>651</v>
      </c>
    </row>
    <row r="19" spans="2:3" x14ac:dyDescent="0.2">
      <c r="B19" s="33"/>
    </row>
    <row r="20" spans="2:3" x14ac:dyDescent="0.2">
      <c r="B20" s="33" t="s">
        <v>660</v>
      </c>
    </row>
    <row r="21" spans="2:3" x14ac:dyDescent="0.2">
      <c r="B21" s="33" t="s">
        <v>661</v>
      </c>
    </row>
    <row r="22" spans="2:3" x14ac:dyDescent="0.2">
      <c r="B22" s="33"/>
    </row>
    <row r="23" spans="2:3" x14ac:dyDescent="0.2">
      <c r="B23" s="33" t="s">
        <v>653</v>
      </c>
    </row>
    <row r="24" spans="2:3" x14ac:dyDescent="0.2">
      <c r="B24" s="33" t="s">
        <v>654</v>
      </c>
    </row>
    <row r="25" spans="2:3" x14ac:dyDescent="0.2">
      <c r="B25" s="33" t="s">
        <v>655</v>
      </c>
    </row>
    <row r="26" spans="2:3" x14ac:dyDescent="0.2">
      <c r="B26" s="33" t="s">
        <v>656</v>
      </c>
    </row>
    <row r="27" spans="2:3" x14ac:dyDescent="0.2">
      <c r="B27" s="33"/>
    </row>
    <row r="28" spans="2:3" x14ac:dyDescent="0.2">
      <c r="B28" s="33" t="s">
        <v>657</v>
      </c>
    </row>
    <row r="29" spans="2:3" x14ac:dyDescent="0.2">
      <c r="B29" s="33"/>
    </row>
    <row r="30" spans="2:3" x14ac:dyDescent="0.2">
      <c r="B30" s="33"/>
    </row>
    <row r="31" spans="2:3" x14ac:dyDescent="0.2">
      <c r="B31" s="33"/>
      <c r="C31" s="33"/>
    </row>
    <row r="32" spans="2:3" x14ac:dyDescent="0.2">
      <c r="B32" s="33"/>
      <c r="C32" s="33"/>
    </row>
    <row r="33" spans="2:3" x14ac:dyDescent="0.2">
      <c r="B33" s="33"/>
      <c r="C33" s="3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1"/>
  <sheetViews>
    <sheetView zoomScale="90" zoomScaleNormal="90" workbookViewId="0"/>
  </sheetViews>
  <sheetFormatPr defaultRowHeight="15" x14ac:dyDescent="0.25"/>
  <cols>
    <col min="1" max="1" width="4.125" style="67" customWidth="1"/>
    <col min="2" max="2" width="23.75" style="57" customWidth="1"/>
    <col min="3" max="4" width="4.625" style="2" customWidth="1"/>
    <col min="5" max="5" width="7.75" style="2" customWidth="1"/>
    <col min="6" max="7" width="4.625" style="2" customWidth="1"/>
    <col min="8" max="8" width="8.375" style="2" customWidth="1"/>
    <col min="9" max="10" width="4.625" style="2" customWidth="1"/>
    <col min="11" max="11" width="7.875" style="2" customWidth="1"/>
    <col min="12" max="12" width="4.625" style="2" customWidth="1"/>
    <col min="13" max="13" width="4.625" style="8" customWidth="1"/>
    <col min="14" max="14" width="9.25" style="2" customWidth="1"/>
    <col min="15" max="16384" width="9" style="64"/>
  </cols>
  <sheetData>
    <row r="1" spans="1:16" ht="15.75" x14ac:dyDescent="0.25">
      <c r="A1" s="8"/>
      <c r="B1" s="40" t="s">
        <v>622</v>
      </c>
      <c r="D1" s="2" t="s">
        <v>623</v>
      </c>
      <c r="G1" s="2" t="s">
        <v>623</v>
      </c>
      <c r="J1" s="2" t="s">
        <v>624</v>
      </c>
      <c r="M1" s="2" t="s">
        <v>624</v>
      </c>
    </row>
    <row r="2" spans="1:16" x14ac:dyDescent="0.25">
      <c r="A2" s="8"/>
      <c r="B2" s="37" t="s">
        <v>101</v>
      </c>
      <c r="C2" s="37" t="s">
        <v>103</v>
      </c>
      <c r="D2" s="27"/>
      <c r="E2" s="27"/>
      <c r="F2" s="37" t="s">
        <v>104</v>
      </c>
      <c r="G2" s="27"/>
      <c r="H2" s="27"/>
      <c r="I2" s="37" t="s">
        <v>105</v>
      </c>
      <c r="J2" s="27"/>
      <c r="K2" s="27"/>
      <c r="L2" s="37" t="s">
        <v>106</v>
      </c>
      <c r="M2" s="25"/>
      <c r="N2" s="27"/>
    </row>
    <row r="3" spans="1:16" ht="15.75" customHeight="1" x14ac:dyDescent="0.3">
      <c r="A3" s="8"/>
      <c r="B3" s="37" t="s">
        <v>96</v>
      </c>
      <c r="C3" s="41" t="s">
        <v>102</v>
      </c>
      <c r="D3" s="41" t="s">
        <v>43</v>
      </c>
      <c r="E3" s="65" t="s">
        <v>77</v>
      </c>
      <c r="F3" s="41" t="s">
        <v>102</v>
      </c>
      <c r="G3" s="41" t="s">
        <v>43</v>
      </c>
      <c r="H3" s="65" t="s">
        <v>77</v>
      </c>
      <c r="I3" s="41" t="s">
        <v>102</v>
      </c>
      <c r="J3" s="41" t="s">
        <v>43</v>
      </c>
      <c r="K3" s="65" t="s">
        <v>77</v>
      </c>
      <c r="L3" s="41" t="s">
        <v>102</v>
      </c>
      <c r="M3" s="41" t="s">
        <v>43</v>
      </c>
      <c r="N3" s="65" t="s">
        <v>77</v>
      </c>
      <c r="O3" s="66"/>
      <c r="P3" s="66"/>
    </row>
    <row r="4" spans="1:16" x14ac:dyDescent="0.25">
      <c r="A4" s="8">
        <v>1</v>
      </c>
      <c r="B4" s="67" t="s">
        <v>109</v>
      </c>
      <c r="C4" s="68">
        <v>22</v>
      </c>
      <c r="D4" s="68">
        <v>17</v>
      </c>
      <c r="E4" s="69">
        <f t="shared" ref="E4:E20" si="0">PRODUCT(D4/C4)</f>
        <v>0.77272727272727271</v>
      </c>
      <c r="F4" s="68">
        <v>20</v>
      </c>
      <c r="G4" s="68">
        <v>13</v>
      </c>
      <c r="H4" s="69">
        <f t="shared" ref="H4:H21" si="1">PRODUCT(G4/F4)</f>
        <v>0.65</v>
      </c>
      <c r="I4" s="68">
        <v>6</v>
      </c>
      <c r="J4" s="68">
        <v>5</v>
      </c>
      <c r="K4" s="70">
        <v>0.83333333333333337</v>
      </c>
      <c r="L4" s="68">
        <v>14</v>
      </c>
      <c r="M4" s="68">
        <v>10</v>
      </c>
      <c r="N4" s="69">
        <f t="shared" ref="N4:N5" si="2">PRODUCT(M4/L4)</f>
        <v>0.7142857142857143</v>
      </c>
      <c r="O4" s="67"/>
      <c r="P4" s="67"/>
    </row>
    <row r="5" spans="1:16" x14ac:dyDescent="0.25">
      <c r="A5" s="8">
        <v>2</v>
      </c>
      <c r="B5" s="67" t="s">
        <v>111</v>
      </c>
      <c r="C5" s="68">
        <v>9</v>
      </c>
      <c r="D5" s="68">
        <v>8</v>
      </c>
      <c r="E5" s="69">
        <f t="shared" si="0"/>
        <v>0.88888888888888884</v>
      </c>
      <c r="F5" s="68">
        <v>12</v>
      </c>
      <c r="G5" s="68">
        <v>11</v>
      </c>
      <c r="H5" s="69">
        <f t="shared" si="1"/>
        <v>0.91666666666666663</v>
      </c>
      <c r="I5" s="68">
        <v>1</v>
      </c>
      <c r="J5" s="68">
        <v>1</v>
      </c>
      <c r="K5" s="70">
        <v>1</v>
      </c>
      <c r="L5" s="68">
        <v>11</v>
      </c>
      <c r="M5" s="68">
        <v>7</v>
      </c>
      <c r="N5" s="69">
        <f t="shared" si="2"/>
        <v>0.63636363636363635</v>
      </c>
      <c r="O5" s="67"/>
      <c r="P5" s="67"/>
    </row>
    <row r="6" spans="1:16" x14ac:dyDescent="0.25">
      <c r="A6" s="8">
        <v>3</v>
      </c>
      <c r="B6" s="67" t="s">
        <v>67</v>
      </c>
      <c r="C6" s="68">
        <v>13</v>
      </c>
      <c r="D6" s="68">
        <v>7</v>
      </c>
      <c r="E6" s="69">
        <f t="shared" si="0"/>
        <v>0.53846153846153844</v>
      </c>
      <c r="F6" s="68">
        <v>10</v>
      </c>
      <c r="G6" s="68">
        <v>7</v>
      </c>
      <c r="H6" s="69">
        <f t="shared" si="1"/>
        <v>0.7</v>
      </c>
      <c r="I6" s="68">
        <v>3</v>
      </c>
      <c r="J6" s="68">
        <v>2</v>
      </c>
      <c r="K6" s="70">
        <v>0.66666666666666663</v>
      </c>
      <c r="L6" s="68">
        <v>7</v>
      </c>
      <c r="M6" s="68">
        <v>4</v>
      </c>
      <c r="N6" s="70">
        <v>0.5714285714285714</v>
      </c>
      <c r="O6" s="67"/>
      <c r="P6" s="67"/>
    </row>
    <row r="7" spans="1:16" x14ac:dyDescent="0.25">
      <c r="A7" s="8">
        <v>4</v>
      </c>
      <c r="B7" s="67" t="s">
        <v>49</v>
      </c>
      <c r="C7" s="68">
        <v>11</v>
      </c>
      <c r="D7" s="68">
        <v>9</v>
      </c>
      <c r="E7" s="69">
        <f t="shared" si="0"/>
        <v>0.81818181818181823</v>
      </c>
      <c r="F7" s="68">
        <v>8</v>
      </c>
      <c r="G7" s="68">
        <v>5</v>
      </c>
      <c r="H7" s="69">
        <f t="shared" si="1"/>
        <v>0.625</v>
      </c>
      <c r="I7" s="68">
        <v>3</v>
      </c>
      <c r="J7" s="68">
        <v>2</v>
      </c>
      <c r="K7" s="70">
        <v>0.66666666666666663</v>
      </c>
      <c r="L7" s="68">
        <v>6</v>
      </c>
      <c r="M7" s="68">
        <v>2</v>
      </c>
      <c r="N7" s="70">
        <v>0.33333333333333331</v>
      </c>
      <c r="O7" s="67"/>
      <c r="P7" s="71"/>
    </row>
    <row r="8" spans="1:16" x14ac:dyDescent="0.25">
      <c r="A8" s="8">
        <v>5</v>
      </c>
      <c r="B8" s="67" t="s">
        <v>122</v>
      </c>
      <c r="C8" s="68">
        <v>3</v>
      </c>
      <c r="D8" s="68">
        <v>0</v>
      </c>
      <c r="E8" s="69">
        <f t="shared" si="0"/>
        <v>0</v>
      </c>
      <c r="F8" s="68">
        <v>3</v>
      </c>
      <c r="G8" s="68">
        <v>1</v>
      </c>
      <c r="H8" s="69">
        <f t="shared" si="1"/>
        <v>0.33333333333333331</v>
      </c>
      <c r="I8" s="68">
        <v>2</v>
      </c>
      <c r="J8" s="68">
        <v>2</v>
      </c>
      <c r="K8" s="70">
        <v>1</v>
      </c>
      <c r="L8" s="68">
        <v>2</v>
      </c>
      <c r="M8" s="68">
        <v>2</v>
      </c>
      <c r="N8" s="70">
        <v>1</v>
      </c>
      <c r="O8" s="67"/>
      <c r="P8" s="71"/>
    </row>
    <row r="9" spans="1:16" x14ac:dyDescent="0.25">
      <c r="A9" s="8">
        <v>6</v>
      </c>
      <c r="B9" s="60" t="s">
        <v>110</v>
      </c>
      <c r="C9" s="61">
        <v>16</v>
      </c>
      <c r="D9" s="61">
        <v>12</v>
      </c>
      <c r="E9" s="62">
        <f t="shared" si="0"/>
        <v>0.75</v>
      </c>
      <c r="F9" s="61">
        <v>17</v>
      </c>
      <c r="G9" s="61">
        <v>6</v>
      </c>
      <c r="H9" s="62">
        <f t="shared" si="1"/>
        <v>0.35294117647058826</v>
      </c>
      <c r="I9" s="61">
        <v>11</v>
      </c>
      <c r="J9" s="61">
        <v>8</v>
      </c>
      <c r="K9" s="62">
        <f t="shared" ref="K9" si="3">PRODUCT(J9/I9)</f>
        <v>0.72727272727272729</v>
      </c>
      <c r="L9" s="61">
        <v>5</v>
      </c>
      <c r="M9" s="61">
        <v>1</v>
      </c>
      <c r="N9" s="63">
        <v>0.2</v>
      </c>
      <c r="O9" s="67"/>
      <c r="P9" s="71"/>
    </row>
    <row r="10" spans="1:16" x14ac:dyDescent="0.25">
      <c r="A10" s="8">
        <v>7</v>
      </c>
      <c r="B10" s="67" t="s">
        <v>5</v>
      </c>
      <c r="C10" s="68">
        <v>12</v>
      </c>
      <c r="D10" s="68">
        <v>8</v>
      </c>
      <c r="E10" s="69">
        <f t="shared" si="0"/>
        <v>0.66666666666666663</v>
      </c>
      <c r="F10" s="68">
        <v>8</v>
      </c>
      <c r="G10" s="68">
        <v>3</v>
      </c>
      <c r="H10" s="69">
        <f t="shared" si="1"/>
        <v>0.375</v>
      </c>
      <c r="I10" s="68">
        <v>5</v>
      </c>
      <c r="J10" s="68">
        <v>0</v>
      </c>
      <c r="K10" s="70">
        <v>0</v>
      </c>
      <c r="L10" s="68">
        <v>4</v>
      </c>
      <c r="M10" s="68">
        <v>1</v>
      </c>
      <c r="N10" s="70">
        <v>0.25</v>
      </c>
      <c r="O10" s="67"/>
      <c r="P10" s="71"/>
    </row>
    <row r="11" spans="1:16" x14ac:dyDescent="0.25">
      <c r="A11" s="8">
        <v>8</v>
      </c>
      <c r="B11" s="67" t="s">
        <v>112</v>
      </c>
      <c r="C11" s="68">
        <v>10</v>
      </c>
      <c r="D11" s="68">
        <v>6</v>
      </c>
      <c r="E11" s="69">
        <f t="shared" si="0"/>
        <v>0.6</v>
      </c>
      <c r="F11" s="68">
        <v>6</v>
      </c>
      <c r="G11" s="68">
        <v>2</v>
      </c>
      <c r="H11" s="69">
        <f t="shared" si="1"/>
        <v>0.33333333333333331</v>
      </c>
      <c r="I11" s="68">
        <v>4</v>
      </c>
      <c r="J11" s="68">
        <v>1</v>
      </c>
      <c r="K11" s="70">
        <v>0.25</v>
      </c>
      <c r="L11" s="68">
        <v>2</v>
      </c>
      <c r="M11" s="68">
        <v>1</v>
      </c>
      <c r="N11" s="70">
        <v>0.5</v>
      </c>
      <c r="O11" s="67"/>
      <c r="P11" s="71"/>
    </row>
    <row r="12" spans="1:16" x14ac:dyDescent="0.25">
      <c r="A12" s="8">
        <v>9</v>
      </c>
      <c r="B12" s="67" t="s">
        <v>108</v>
      </c>
      <c r="C12" s="68">
        <v>13</v>
      </c>
      <c r="D12" s="68">
        <v>4</v>
      </c>
      <c r="E12" s="69">
        <f t="shared" si="0"/>
        <v>0.30769230769230771</v>
      </c>
      <c r="F12" s="68">
        <v>6</v>
      </c>
      <c r="G12" s="68">
        <v>3</v>
      </c>
      <c r="H12" s="69">
        <f t="shared" si="1"/>
        <v>0.5</v>
      </c>
      <c r="I12" s="68">
        <v>3</v>
      </c>
      <c r="J12" s="68">
        <v>2</v>
      </c>
      <c r="K12" s="70">
        <v>0.66666666666666663</v>
      </c>
      <c r="L12" s="68">
        <v>4</v>
      </c>
      <c r="M12" s="68">
        <v>1</v>
      </c>
      <c r="N12" s="70">
        <v>0.25</v>
      </c>
      <c r="O12" s="67"/>
      <c r="P12" s="71"/>
    </row>
    <row r="13" spans="1:16" x14ac:dyDescent="0.25">
      <c r="A13" s="8">
        <v>10</v>
      </c>
      <c r="B13" s="67" t="s">
        <v>60</v>
      </c>
      <c r="C13" s="68">
        <v>3</v>
      </c>
      <c r="D13" s="68">
        <v>3</v>
      </c>
      <c r="E13" s="69">
        <f t="shared" si="0"/>
        <v>1</v>
      </c>
      <c r="F13" s="68">
        <v>3</v>
      </c>
      <c r="G13" s="68">
        <v>1</v>
      </c>
      <c r="H13" s="69">
        <f t="shared" si="1"/>
        <v>0.33333333333333331</v>
      </c>
      <c r="I13" s="68">
        <v>2</v>
      </c>
      <c r="J13" s="68">
        <v>0</v>
      </c>
      <c r="K13" s="70">
        <v>0</v>
      </c>
      <c r="L13" s="68">
        <v>1</v>
      </c>
      <c r="M13" s="68">
        <v>1</v>
      </c>
      <c r="N13" s="70">
        <v>1</v>
      </c>
      <c r="O13" s="67"/>
      <c r="P13" s="71"/>
    </row>
    <row r="14" spans="1:16" x14ac:dyDescent="0.25">
      <c r="A14" s="8">
        <v>11</v>
      </c>
      <c r="B14" s="67" t="s">
        <v>113</v>
      </c>
      <c r="C14" s="68">
        <v>8</v>
      </c>
      <c r="D14" s="68">
        <v>3</v>
      </c>
      <c r="E14" s="69">
        <f t="shared" si="0"/>
        <v>0.375</v>
      </c>
      <c r="F14" s="68">
        <v>6</v>
      </c>
      <c r="G14" s="68">
        <v>1</v>
      </c>
      <c r="H14" s="69">
        <f t="shared" si="1"/>
        <v>0.16666666666666666</v>
      </c>
      <c r="I14" s="68">
        <v>4</v>
      </c>
      <c r="J14" s="68">
        <v>1</v>
      </c>
      <c r="K14" s="70">
        <v>0.25</v>
      </c>
      <c r="L14" s="68">
        <v>1</v>
      </c>
      <c r="M14" s="68">
        <v>0</v>
      </c>
      <c r="N14" s="70">
        <v>0</v>
      </c>
      <c r="O14" s="67"/>
      <c r="P14" s="71"/>
    </row>
    <row r="15" spans="1:16" x14ac:dyDescent="0.25">
      <c r="A15" s="8">
        <v>12</v>
      </c>
      <c r="B15" s="67" t="s">
        <v>118</v>
      </c>
      <c r="C15" s="68">
        <v>2</v>
      </c>
      <c r="D15" s="68">
        <v>1</v>
      </c>
      <c r="E15" s="69">
        <f t="shared" si="0"/>
        <v>0.5</v>
      </c>
      <c r="F15" s="68">
        <v>4</v>
      </c>
      <c r="G15" s="68">
        <v>1</v>
      </c>
      <c r="H15" s="69">
        <f t="shared" si="1"/>
        <v>0.25</v>
      </c>
      <c r="I15" s="68">
        <v>3</v>
      </c>
      <c r="J15" s="68">
        <v>0</v>
      </c>
      <c r="K15" s="70">
        <v>0</v>
      </c>
      <c r="L15" s="68">
        <v>1</v>
      </c>
      <c r="M15" s="68">
        <v>0</v>
      </c>
      <c r="N15" s="70">
        <v>0</v>
      </c>
      <c r="O15" s="67"/>
      <c r="P15" s="71"/>
    </row>
    <row r="16" spans="1:16" x14ac:dyDescent="0.25">
      <c r="A16" s="8">
        <v>13</v>
      </c>
      <c r="B16" s="67" t="s">
        <v>119</v>
      </c>
      <c r="C16" s="68">
        <v>3</v>
      </c>
      <c r="D16" s="68">
        <v>1</v>
      </c>
      <c r="E16" s="69">
        <f t="shared" si="0"/>
        <v>0.33333333333333331</v>
      </c>
      <c r="F16" s="68">
        <v>1</v>
      </c>
      <c r="G16" s="68">
        <v>1</v>
      </c>
      <c r="H16" s="69">
        <f t="shared" si="1"/>
        <v>1</v>
      </c>
      <c r="I16" s="68"/>
      <c r="J16" s="68"/>
      <c r="K16" s="70"/>
      <c r="L16" s="68">
        <v>1</v>
      </c>
      <c r="M16" s="68">
        <v>0</v>
      </c>
      <c r="N16" s="70">
        <v>0</v>
      </c>
      <c r="O16" s="67"/>
      <c r="P16" s="71"/>
    </row>
    <row r="17" spans="1:16" x14ac:dyDescent="0.25">
      <c r="A17" s="8">
        <v>14</v>
      </c>
      <c r="B17" s="67" t="s">
        <v>117</v>
      </c>
      <c r="C17" s="68">
        <v>3</v>
      </c>
      <c r="D17" s="68">
        <v>0</v>
      </c>
      <c r="E17" s="69">
        <f t="shared" si="0"/>
        <v>0</v>
      </c>
      <c r="F17" s="68"/>
      <c r="G17" s="68"/>
      <c r="H17" s="70"/>
      <c r="I17" s="68"/>
      <c r="J17" s="68"/>
      <c r="K17" s="70"/>
      <c r="L17" s="68">
        <v>1</v>
      </c>
      <c r="M17" s="68">
        <v>0</v>
      </c>
      <c r="N17" s="70">
        <v>0</v>
      </c>
      <c r="O17" s="67"/>
      <c r="P17" s="71"/>
    </row>
    <row r="18" spans="1:16" x14ac:dyDescent="0.25">
      <c r="A18" s="8">
        <v>15</v>
      </c>
      <c r="B18" s="67" t="s">
        <v>116</v>
      </c>
      <c r="C18" s="68">
        <v>5</v>
      </c>
      <c r="D18" s="68">
        <v>2</v>
      </c>
      <c r="E18" s="69">
        <f t="shared" si="0"/>
        <v>0.4</v>
      </c>
      <c r="F18" s="68">
        <v>2</v>
      </c>
      <c r="G18" s="68">
        <v>0</v>
      </c>
      <c r="H18" s="69">
        <f t="shared" si="1"/>
        <v>0</v>
      </c>
      <c r="I18" s="68">
        <v>2</v>
      </c>
      <c r="J18" s="68">
        <v>2</v>
      </c>
      <c r="K18" s="70">
        <v>1</v>
      </c>
      <c r="L18" s="68"/>
      <c r="M18" s="68"/>
      <c r="N18" s="70"/>
      <c r="O18" s="67"/>
      <c r="P18" s="71"/>
    </row>
    <row r="19" spans="1:16" x14ac:dyDescent="0.25">
      <c r="A19" s="8">
        <v>16</v>
      </c>
      <c r="B19" s="67" t="s">
        <v>114</v>
      </c>
      <c r="C19" s="68">
        <v>10</v>
      </c>
      <c r="D19" s="68">
        <v>2</v>
      </c>
      <c r="E19" s="69">
        <f t="shared" si="0"/>
        <v>0.2</v>
      </c>
      <c r="F19" s="68">
        <v>2</v>
      </c>
      <c r="G19" s="68">
        <v>0</v>
      </c>
      <c r="H19" s="69">
        <f t="shared" si="1"/>
        <v>0</v>
      </c>
      <c r="I19" s="68">
        <v>2</v>
      </c>
      <c r="J19" s="68">
        <v>1</v>
      </c>
      <c r="K19" s="69">
        <f t="shared" ref="K19" si="4">PRODUCT(J19/I19)</f>
        <v>0.5</v>
      </c>
      <c r="L19" s="68"/>
      <c r="M19" s="68"/>
      <c r="N19" s="70"/>
      <c r="O19" s="67"/>
      <c r="P19" s="71"/>
    </row>
    <row r="20" spans="1:16" x14ac:dyDescent="0.25">
      <c r="A20" s="8">
        <v>17</v>
      </c>
      <c r="B20" s="67" t="s">
        <v>115</v>
      </c>
      <c r="C20" s="68">
        <v>5</v>
      </c>
      <c r="D20" s="68">
        <v>2</v>
      </c>
      <c r="E20" s="69">
        <f t="shared" si="0"/>
        <v>0.4</v>
      </c>
      <c r="F20" s="68">
        <v>2</v>
      </c>
      <c r="G20" s="68">
        <v>0</v>
      </c>
      <c r="H20" s="69">
        <f t="shared" si="1"/>
        <v>0</v>
      </c>
      <c r="I20" s="68">
        <v>1</v>
      </c>
      <c r="J20" s="68">
        <v>0</v>
      </c>
      <c r="K20" s="70">
        <v>0</v>
      </c>
      <c r="L20" s="68"/>
      <c r="M20" s="68"/>
      <c r="N20" s="70"/>
      <c r="O20" s="71"/>
      <c r="P20" s="71"/>
    </row>
    <row r="21" spans="1:16" x14ac:dyDescent="0.25">
      <c r="A21" s="8">
        <v>18</v>
      </c>
      <c r="B21" s="58" t="s">
        <v>48</v>
      </c>
      <c r="C21" s="68"/>
      <c r="D21" s="68"/>
      <c r="E21" s="68"/>
      <c r="F21" s="68">
        <v>1</v>
      </c>
      <c r="G21" s="68">
        <v>0</v>
      </c>
      <c r="H21" s="69">
        <f t="shared" si="1"/>
        <v>0</v>
      </c>
      <c r="I21" s="68">
        <v>1</v>
      </c>
      <c r="J21" s="68">
        <v>0</v>
      </c>
      <c r="K21" s="70">
        <v>0</v>
      </c>
      <c r="L21" s="68"/>
      <c r="M21" s="68"/>
      <c r="N21" s="70"/>
      <c r="O21" s="71"/>
      <c r="P21" s="71"/>
    </row>
    <row r="22" spans="1:16" x14ac:dyDescent="0.25">
      <c r="A22" s="8">
        <v>19</v>
      </c>
      <c r="B22" s="67" t="s">
        <v>120</v>
      </c>
      <c r="C22" s="68">
        <v>5</v>
      </c>
      <c r="D22" s="68">
        <v>0</v>
      </c>
      <c r="E22" s="69">
        <f t="shared" ref="E22:E34" si="5">PRODUCT(D22/C22)</f>
        <v>0</v>
      </c>
      <c r="F22" s="68"/>
      <c r="G22" s="68"/>
      <c r="H22" s="70"/>
      <c r="I22" s="68"/>
      <c r="J22" s="68"/>
      <c r="K22" s="70"/>
      <c r="L22" s="68"/>
      <c r="M22" s="68"/>
      <c r="N22" s="70"/>
      <c r="O22" s="71"/>
      <c r="P22" s="71"/>
    </row>
    <row r="23" spans="1:16" x14ac:dyDescent="0.25">
      <c r="A23" s="8">
        <v>20</v>
      </c>
      <c r="B23" s="67" t="s">
        <v>130</v>
      </c>
      <c r="C23" s="68">
        <v>2</v>
      </c>
      <c r="D23" s="68">
        <v>0</v>
      </c>
      <c r="E23" s="69">
        <f t="shared" si="5"/>
        <v>0</v>
      </c>
      <c r="F23" s="68"/>
      <c r="G23" s="68"/>
      <c r="H23" s="70"/>
      <c r="I23" s="68"/>
      <c r="J23" s="68"/>
      <c r="K23" s="70"/>
      <c r="L23" s="68"/>
      <c r="M23" s="68"/>
      <c r="N23" s="70"/>
      <c r="O23" s="71"/>
      <c r="P23" s="71"/>
    </row>
    <row r="24" spans="1:16" x14ac:dyDescent="0.25">
      <c r="A24" s="8">
        <v>21</v>
      </c>
      <c r="B24" s="67" t="s">
        <v>123</v>
      </c>
      <c r="C24" s="68">
        <v>2</v>
      </c>
      <c r="D24" s="68">
        <v>0</v>
      </c>
      <c r="E24" s="69">
        <f t="shared" si="5"/>
        <v>0</v>
      </c>
      <c r="F24" s="68"/>
      <c r="G24" s="68"/>
      <c r="H24" s="70"/>
      <c r="I24" s="68"/>
      <c r="J24" s="68"/>
      <c r="K24" s="70"/>
      <c r="L24" s="68"/>
      <c r="M24" s="68"/>
      <c r="N24" s="70"/>
      <c r="O24" s="71"/>
      <c r="P24" s="71"/>
    </row>
    <row r="25" spans="1:16" x14ac:dyDescent="0.25">
      <c r="A25" s="8">
        <v>22</v>
      </c>
      <c r="B25" s="67" t="s">
        <v>125</v>
      </c>
      <c r="C25" s="68">
        <v>2</v>
      </c>
      <c r="D25" s="68">
        <v>0</v>
      </c>
      <c r="E25" s="69">
        <f t="shared" si="5"/>
        <v>0</v>
      </c>
      <c r="F25" s="68"/>
      <c r="G25" s="68"/>
      <c r="H25" s="70"/>
      <c r="I25" s="68"/>
      <c r="J25" s="68"/>
      <c r="K25" s="70"/>
      <c r="L25" s="68"/>
      <c r="M25" s="68"/>
      <c r="N25" s="70"/>
      <c r="O25" s="71"/>
      <c r="P25" s="71"/>
    </row>
    <row r="26" spans="1:16" x14ac:dyDescent="0.25">
      <c r="A26" s="8">
        <v>23</v>
      </c>
      <c r="B26" s="67" t="s">
        <v>131</v>
      </c>
      <c r="C26" s="68">
        <v>2</v>
      </c>
      <c r="D26" s="68">
        <v>0</v>
      </c>
      <c r="E26" s="69">
        <f t="shared" si="5"/>
        <v>0</v>
      </c>
      <c r="F26" s="68"/>
      <c r="G26" s="68"/>
      <c r="H26" s="68"/>
      <c r="I26" s="68"/>
      <c r="J26" s="68"/>
      <c r="K26" s="70"/>
      <c r="L26" s="68"/>
      <c r="M26" s="68"/>
      <c r="N26" s="70"/>
      <c r="O26" s="71"/>
      <c r="P26" s="71"/>
    </row>
    <row r="27" spans="1:16" x14ac:dyDescent="0.25">
      <c r="A27" s="8">
        <v>24</v>
      </c>
      <c r="B27" s="67" t="s">
        <v>124</v>
      </c>
      <c r="C27" s="68">
        <v>2</v>
      </c>
      <c r="D27" s="68">
        <v>0</v>
      </c>
      <c r="E27" s="69">
        <f t="shared" si="5"/>
        <v>0</v>
      </c>
      <c r="F27" s="68"/>
      <c r="G27" s="68"/>
      <c r="H27" s="68"/>
      <c r="I27" s="68"/>
      <c r="J27" s="68"/>
      <c r="K27" s="70"/>
      <c r="L27" s="68"/>
      <c r="M27" s="68"/>
      <c r="N27" s="70"/>
      <c r="O27" s="71"/>
      <c r="P27" s="71"/>
    </row>
    <row r="28" spans="1:16" x14ac:dyDescent="0.25">
      <c r="A28" s="8">
        <v>25</v>
      </c>
      <c r="B28" s="67" t="s">
        <v>32</v>
      </c>
      <c r="C28" s="68">
        <v>1</v>
      </c>
      <c r="D28" s="68">
        <v>0</v>
      </c>
      <c r="E28" s="69">
        <f t="shared" si="5"/>
        <v>0</v>
      </c>
      <c r="F28" s="68"/>
      <c r="G28" s="68"/>
      <c r="H28" s="68"/>
      <c r="I28" s="68"/>
      <c r="J28" s="68"/>
      <c r="K28" s="70"/>
      <c r="L28" s="68"/>
      <c r="M28" s="68"/>
      <c r="N28" s="70"/>
      <c r="O28" s="71"/>
      <c r="P28" s="71"/>
    </row>
    <row r="29" spans="1:16" x14ac:dyDescent="0.25">
      <c r="A29" s="8">
        <v>26</v>
      </c>
      <c r="B29" s="58" t="s">
        <v>621</v>
      </c>
      <c r="C29" s="68">
        <v>1</v>
      </c>
      <c r="D29" s="68">
        <v>0</v>
      </c>
      <c r="E29" s="69">
        <f t="shared" si="5"/>
        <v>0</v>
      </c>
      <c r="F29" s="68"/>
      <c r="G29" s="68"/>
      <c r="H29" s="68"/>
      <c r="I29" s="68"/>
      <c r="J29" s="68"/>
      <c r="K29" s="70"/>
      <c r="L29" s="68"/>
      <c r="M29" s="68"/>
      <c r="N29" s="70"/>
      <c r="O29" s="67"/>
      <c r="P29" s="67"/>
    </row>
    <row r="30" spans="1:16" x14ac:dyDescent="0.25">
      <c r="A30" s="8">
        <v>27</v>
      </c>
      <c r="B30" s="67" t="s">
        <v>126</v>
      </c>
      <c r="C30" s="68">
        <v>1</v>
      </c>
      <c r="D30" s="68">
        <v>0</v>
      </c>
      <c r="E30" s="69">
        <f t="shared" si="5"/>
        <v>0</v>
      </c>
      <c r="F30" s="68"/>
      <c r="G30" s="68"/>
      <c r="H30" s="68"/>
      <c r="I30" s="68"/>
      <c r="J30" s="68"/>
      <c r="K30" s="70"/>
      <c r="L30" s="68"/>
      <c r="M30" s="68"/>
      <c r="N30" s="70"/>
      <c r="O30" s="67"/>
      <c r="P30" s="67"/>
    </row>
    <row r="31" spans="1:16" x14ac:dyDescent="0.25">
      <c r="A31" s="8">
        <v>28</v>
      </c>
      <c r="B31" s="67" t="s">
        <v>3</v>
      </c>
      <c r="C31" s="68">
        <v>1</v>
      </c>
      <c r="D31" s="68">
        <v>0</v>
      </c>
      <c r="E31" s="69">
        <f t="shared" si="5"/>
        <v>0</v>
      </c>
      <c r="F31" s="68"/>
      <c r="G31" s="68"/>
      <c r="H31" s="68"/>
      <c r="I31" s="68"/>
      <c r="J31" s="68"/>
      <c r="K31" s="70"/>
      <c r="L31" s="68"/>
      <c r="M31" s="68"/>
      <c r="N31" s="68"/>
      <c r="O31" s="67"/>
      <c r="P31" s="67"/>
    </row>
    <row r="32" spans="1:16" x14ac:dyDescent="0.25">
      <c r="A32" s="8">
        <v>29</v>
      </c>
      <c r="B32" s="67" t="s">
        <v>129</v>
      </c>
      <c r="C32" s="68">
        <v>1</v>
      </c>
      <c r="D32" s="68">
        <v>0</v>
      </c>
      <c r="E32" s="69">
        <f t="shared" si="5"/>
        <v>0</v>
      </c>
      <c r="F32" s="68"/>
      <c r="G32" s="68"/>
      <c r="H32" s="68"/>
      <c r="I32" s="68"/>
      <c r="J32" s="68"/>
      <c r="K32" s="70"/>
      <c r="L32" s="68"/>
      <c r="M32" s="68"/>
      <c r="N32" s="68"/>
      <c r="O32" s="67"/>
      <c r="P32" s="67"/>
    </row>
    <row r="33" spans="1:16" x14ac:dyDescent="0.25">
      <c r="A33" s="8">
        <v>30</v>
      </c>
      <c r="B33" s="67" t="s">
        <v>66</v>
      </c>
      <c r="C33" s="68">
        <v>2</v>
      </c>
      <c r="D33" s="68">
        <v>0</v>
      </c>
      <c r="E33" s="69">
        <f t="shared" si="5"/>
        <v>0</v>
      </c>
      <c r="F33" s="68"/>
      <c r="G33" s="68"/>
      <c r="H33" s="68"/>
      <c r="I33" s="68"/>
      <c r="J33" s="68"/>
      <c r="K33" s="70"/>
      <c r="L33" s="68"/>
      <c r="M33" s="68"/>
      <c r="N33" s="68"/>
      <c r="O33" s="67"/>
      <c r="P33" s="67"/>
    </row>
    <row r="34" spans="1:16" x14ac:dyDescent="0.25">
      <c r="A34" s="8">
        <v>31</v>
      </c>
      <c r="B34" s="60" t="s">
        <v>128</v>
      </c>
      <c r="C34" s="61">
        <v>2</v>
      </c>
      <c r="D34" s="61">
        <v>1</v>
      </c>
      <c r="E34" s="62">
        <f t="shared" si="5"/>
        <v>0.5</v>
      </c>
      <c r="F34" s="61">
        <v>1</v>
      </c>
      <c r="G34" s="61">
        <v>1</v>
      </c>
      <c r="H34" s="62">
        <f t="shared" ref="H34" si="6">PRODUCT(G34/F34)</f>
        <v>1</v>
      </c>
      <c r="I34" s="68"/>
      <c r="J34" s="68"/>
      <c r="K34" s="70"/>
      <c r="L34" s="68"/>
      <c r="M34" s="68"/>
      <c r="N34" s="68"/>
      <c r="O34" s="67"/>
      <c r="P34" s="67"/>
    </row>
    <row r="35" spans="1:16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72"/>
      <c r="L35" s="8"/>
      <c r="N35" s="8"/>
      <c r="O35" s="67"/>
      <c r="P35" s="67"/>
    </row>
    <row r="36" spans="1:16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72"/>
      <c r="L36" s="8"/>
      <c r="N36" s="8"/>
      <c r="O36" s="67"/>
      <c r="P36" s="67"/>
    </row>
    <row r="37" spans="1:16" x14ac:dyDescent="0.25">
      <c r="A37" s="8"/>
      <c r="B37" s="8"/>
      <c r="C37" s="8"/>
      <c r="D37" s="8"/>
      <c r="E37" s="8"/>
      <c r="F37" s="8"/>
      <c r="G37" s="8"/>
      <c r="H37" s="8"/>
      <c r="J37" s="8"/>
      <c r="K37" s="72"/>
      <c r="L37" s="8"/>
      <c r="N37" s="8"/>
      <c r="O37" s="71"/>
      <c r="P37" s="71"/>
    </row>
    <row r="38" spans="1:16" x14ac:dyDescent="0.25">
      <c r="A38" s="8"/>
      <c r="B38" s="8"/>
      <c r="C38" s="8"/>
      <c r="D38" s="8"/>
      <c r="E38" s="8"/>
      <c r="F38" s="8"/>
      <c r="G38" s="8"/>
      <c r="H38" s="8"/>
      <c r="J38" s="8"/>
      <c r="K38" s="72"/>
      <c r="L38" s="8"/>
      <c r="N38" s="8"/>
      <c r="O38" s="67"/>
      <c r="P38" s="67"/>
    </row>
    <row r="39" spans="1:16" x14ac:dyDescent="0.25">
      <c r="A39" s="8"/>
      <c r="B39" s="8"/>
      <c r="C39" s="8"/>
      <c r="D39" s="8"/>
      <c r="E39" s="8"/>
      <c r="F39" s="8"/>
      <c r="G39" s="8"/>
      <c r="H39" s="8"/>
      <c r="J39" s="8"/>
      <c r="K39" s="72"/>
      <c r="L39" s="8"/>
      <c r="N39" s="8"/>
      <c r="O39" s="71"/>
      <c r="P39" s="71"/>
    </row>
    <row r="40" spans="1:16" x14ac:dyDescent="0.25">
      <c r="A40" s="8"/>
      <c r="B40" s="8"/>
      <c r="C40" s="8"/>
      <c r="D40" s="8"/>
      <c r="E40" s="8"/>
      <c r="F40" s="8"/>
      <c r="G40" s="8"/>
      <c r="H40" s="8"/>
      <c r="J40" s="8"/>
      <c r="K40" s="8"/>
      <c r="L40" s="8"/>
      <c r="N40" s="8"/>
      <c r="O40" s="67"/>
      <c r="P40" s="67"/>
    </row>
    <row r="41" spans="1:16" x14ac:dyDescent="0.25">
      <c r="A41" s="8"/>
      <c r="B41" s="8"/>
      <c r="C41" s="8"/>
      <c r="D41" s="8"/>
      <c r="E41" s="8"/>
      <c r="F41" s="8"/>
      <c r="G41" s="8"/>
      <c r="H41" s="8"/>
      <c r="J41" s="57"/>
      <c r="K41" s="57"/>
      <c r="O41" s="67"/>
      <c r="P41" s="67"/>
    </row>
    <row r="42" spans="1:16" x14ac:dyDescent="0.25">
      <c r="A42" s="8"/>
      <c r="B42" s="8"/>
      <c r="C42" s="8"/>
      <c r="D42" s="8"/>
      <c r="E42" s="8"/>
      <c r="F42" s="8"/>
      <c r="G42" s="8"/>
      <c r="H42" s="8"/>
      <c r="J42" s="57"/>
      <c r="K42" s="57"/>
      <c r="O42" s="67"/>
      <c r="P42" s="67"/>
    </row>
    <row r="43" spans="1:16" x14ac:dyDescent="0.25">
      <c r="A43" s="8"/>
      <c r="B43" s="8"/>
      <c r="C43" s="8"/>
      <c r="D43" s="8"/>
      <c r="E43" s="8"/>
      <c r="F43" s="8"/>
      <c r="G43" s="8"/>
      <c r="H43" s="8"/>
      <c r="J43" s="57"/>
      <c r="K43" s="57"/>
      <c r="O43" s="67"/>
      <c r="P43" s="67"/>
    </row>
    <row r="44" spans="1:16" x14ac:dyDescent="0.25">
      <c r="A44" s="8"/>
      <c r="B44" s="8"/>
      <c r="C44" s="8"/>
      <c r="D44" s="8"/>
      <c r="E44" s="8"/>
      <c r="F44" s="8"/>
      <c r="G44" s="8"/>
      <c r="H44" s="8"/>
      <c r="J44" s="57"/>
      <c r="K44" s="57"/>
      <c r="O44" s="67"/>
      <c r="P44" s="67"/>
    </row>
    <row r="45" spans="1:16" x14ac:dyDescent="0.25">
      <c r="A45" s="8"/>
      <c r="B45" s="8"/>
      <c r="C45" s="8"/>
      <c r="D45" s="8"/>
      <c r="E45" s="8"/>
      <c r="F45" s="8"/>
      <c r="G45" s="8"/>
      <c r="H45" s="8"/>
      <c r="J45" s="57"/>
      <c r="K45" s="57"/>
      <c r="O45" s="67"/>
      <c r="P45" s="67"/>
    </row>
    <row r="46" spans="1:16" x14ac:dyDescent="0.25">
      <c r="A46" s="8"/>
      <c r="B46" s="8"/>
      <c r="C46" s="8"/>
      <c r="D46" s="8"/>
      <c r="E46" s="8"/>
      <c r="F46" s="8"/>
      <c r="G46" s="8"/>
      <c r="H46" s="8"/>
      <c r="O46" s="67"/>
      <c r="P46" s="67"/>
    </row>
    <row r="47" spans="1:16" x14ac:dyDescent="0.25">
      <c r="A47" s="8"/>
    </row>
    <row r="48" spans="1:16" x14ac:dyDescent="0.25">
      <c r="A48" s="8"/>
    </row>
    <row r="49" spans="1:1" x14ac:dyDescent="0.25">
      <c r="A49" s="8"/>
    </row>
    <row r="50" spans="1:1" x14ac:dyDescent="0.25">
      <c r="A50" s="8"/>
    </row>
    <row r="51" spans="1:1" x14ac:dyDescent="0.25">
      <c r="A51" s="8"/>
    </row>
    <row r="52" spans="1:1" x14ac:dyDescent="0.25">
      <c r="A52" s="8"/>
    </row>
    <row r="53" spans="1:1" x14ac:dyDescent="0.25">
      <c r="A53" s="8"/>
    </row>
    <row r="54" spans="1:1" x14ac:dyDescent="0.25">
      <c r="A54" s="8"/>
    </row>
    <row r="55" spans="1:1" x14ac:dyDescent="0.25">
      <c r="A55" s="8"/>
    </row>
    <row r="56" spans="1:1" x14ac:dyDescent="0.25">
      <c r="A56" s="8"/>
    </row>
    <row r="57" spans="1:1" x14ac:dyDescent="0.25">
      <c r="A57" s="8"/>
    </row>
    <row r="58" spans="1:1" x14ac:dyDescent="0.25">
      <c r="A58" s="8"/>
    </row>
    <row r="59" spans="1:1" x14ac:dyDescent="0.25">
      <c r="A59" s="8"/>
    </row>
    <row r="60" spans="1:1" x14ac:dyDescent="0.25">
      <c r="A60" s="8"/>
    </row>
    <row r="61" spans="1:1" x14ac:dyDescent="0.25">
      <c r="A61" s="8"/>
    </row>
    <row r="62" spans="1:1" x14ac:dyDescent="0.25">
      <c r="A62" s="8"/>
    </row>
    <row r="63" spans="1:1" x14ac:dyDescent="0.25">
      <c r="A63" s="8"/>
    </row>
    <row r="64" spans="1:1" x14ac:dyDescent="0.25">
      <c r="A64" s="8"/>
    </row>
    <row r="65" spans="1:1" x14ac:dyDescent="0.25">
      <c r="A65" s="8"/>
    </row>
    <row r="66" spans="1:1" x14ac:dyDescent="0.25">
      <c r="A66" s="8"/>
    </row>
    <row r="67" spans="1:1" x14ac:dyDescent="0.25">
      <c r="A67" s="8"/>
    </row>
    <row r="68" spans="1:1" x14ac:dyDescent="0.25">
      <c r="A68" s="8"/>
    </row>
    <row r="69" spans="1:1" x14ac:dyDescent="0.25">
      <c r="A69" s="8"/>
    </row>
    <row r="70" spans="1:1" x14ac:dyDescent="0.25">
      <c r="A70" s="8"/>
    </row>
    <row r="71" spans="1:1" x14ac:dyDescent="0.25">
      <c r="A71" s="8"/>
    </row>
    <row r="72" spans="1:1" x14ac:dyDescent="0.25">
      <c r="A72" s="8"/>
    </row>
    <row r="73" spans="1:1" x14ac:dyDescent="0.25">
      <c r="A73" s="8"/>
    </row>
    <row r="74" spans="1:1" x14ac:dyDescent="0.25">
      <c r="A74" s="8"/>
    </row>
    <row r="75" spans="1:1" x14ac:dyDescent="0.25">
      <c r="A75" s="8"/>
    </row>
    <row r="76" spans="1:1" x14ac:dyDescent="0.25">
      <c r="A76" s="8"/>
    </row>
    <row r="77" spans="1:1" x14ac:dyDescent="0.25">
      <c r="A77" s="8"/>
    </row>
    <row r="78" spans="1:1" x14ac:dyDescent="0.25">
      <c r="A78" s="8"/>
    </row>
    <row r="79" spans="1:1" x14ac:dyDescent="0.25">
      <c r="A79" s="8"/>
    </row>
    <row r="80" spans="1:1" x14ac:dyDescent="0.25">
      <c r="A80" s="8"/>
    </row>
    <row r="81" spans="1:1" x14ac:dyDescent="0.25">
      <c r="A81" s="8"/>
    </row>
    <row r="82" spans="1:1" x14ac:dyDescent="0.25">
      <c r="A82" s="8"/>
    </row>
    <row r="83" spans="1:1" x14ac:dyDescent="0.25">
      <c r="A83" s="8"/>
    </row>
    <row r="84" spans="1:1" x14ac:dyDescent="0.25">
      <c r="A84" s="8"/>
    </row>
    <row r="85" spans="1:1" x14ac:dyDescent="0.25">
      <c r="A85" s="8"/>
    </row>
    <row r="86" spans="1:1" x14ac:dyDescent="0.25">
      <c r="A86" s="8"/>
    </row>
    <row r="139" spans="2:2" x14ac:dyDescent="0.25">
      <c r="B139" s="67"/>
    </row>
    <row r="140" spans="2:2" x14ac:dyDescent="0.25">
      <c r="B140" s="67"/>
    </row>
    <row r="141" spans="2:2" x14ac:dyDescent="0.25">
      <c r="B141" s="67"/>
    </row>
    <row r="142" spans="2:2" x14ac:dyDescent="0.25">
      <c r="B142" s="67"/>
    </row>
    <row r="143" spans="2:2" x14ac:dyDescent="0.25">
      <c r="B143" s="67"/>
    </row>
    <row r="144" spans="2:2" x14ac:dyDescent="0.25">
      <c r="B144" s="67"/>
    </row>
    <row r="145" spans="2:2" x14ac:dyDescent="0.25">
      <c r="B145" s="67"/>
    </row>
    <row r="146" spans="2:2" x14ac:dyDescent="0.25">
      <c r="B146" s="67"/>
    </row>
    <row r="147" spans="2:2" x14ac:dyDescent="0.25">
      <c r="B147" s="67"/>
    </row>
    <row r="148" spans="2:2" x14ac:dyDescent="0.25">
      <c r="B148" s="67"/>
    </row>
    <row r="149" spans="2:2" x14ac:dyDescent="0.25">
      <c r="B149" s="67"/>
    </row>
    <row r="150" spans="2:2" x14ac:dyDescent="0.25">
      <c r="B150" s="67"/>
    </row>
    <row r="151" spans="2:2" x14ac:dyDescent="0.25">
      <c r="B151" s="67"/>
    </row>
    <row r="152" spans="2:2" x14ac:dyDescent="0.25">
      <c r="B152" s="67"/>
    </row>
    <row r="153" spans="2:2" x14ac:dyDescent="0.25">
      <c r="B153" s="67"/>
    </row>
    <row r="154" spans="2:2" x14ac:dyDescent="0.25">
      <c r="B154" s="67"/>
    </row>
    <row r="155" spans="2:2" x14ac:dyDescent="0.25">
      <c r="B155" s="67"/>
    </row>
    <row r="156" spans="2:2" x14ac:dyDescent="0.25">
      <c r="B156" s="67"/>
    </row>
    <row r="157" spans="2:2" x14ac:dyDescent="0.25">
      <c r="B157" s="67"/>
    </row>
    <row r="158" spans="2:2" x14ac:dyDescent="0.25">
      <c r="B158" s="67"/>
    </row>
    <row r="159" spans="2:2" x14ac:dyDescent="0.25">
      <c r="B159" s="67"/>
    </row>
    <row r="160" spans="2:2" x14ac:dyDescent="0.25">
      <c r="B160" s="67"/>
    </row>
    <row r="161" spans="2:2" x14ac:dyDescent="0.25">
      <c r="B161" s="67"/>
    </row>
    <row r="162" spans="2:2" x14ac:dyDescent="0.25">
      <c r="B162" s="67"/>
    </row>
    <row r="163" spans="2:2" x14ac:dyDescent="0.25">
      <c r="B163" s="67"/>
    </row>
    <row r="164" spans="2:2" x14ac:dyDescent="0.25">
      <c r="B164" s="67"/>
    </row>
    <row r="165" spans="2:2" x14ac:dyDescent="0.25">
      <c r="B165" s="67"/>
    </row>
    <row r="166" spans="2:2" x14ac:dyDescent="0.25">
      <c r="B166" s="67"/>
    </row>
    <row r="167" spans="2:2" x14ac:dyDescent="0.25">
      <c r="B167" s="67"/>
    </row>
    <row r="168" spans="2:2" x14ac:dyDescent="0.25">
      <c r="B168" s="67"/>
    </row>
    <row r="169" spans="2:2" x14ac:dyDescent="0.25">
      <c r="B169" s="67"/>
    </row>
    <row r="170" spans="2:2" x14ac:dyDescent="0.25">
      <c r="B170" s="67"/>
    </row>
    <row r="171" spans="2:2" x14ac:dyDescent="0.25">
      <c r="B171" s="67"/>
    </row>
    <row r="172" spans="2:2" x14ac:dyDescent="0.25">
      <c r="B172" s="67"/>
    </row>
    <row r="173" spans="2:2" x14ac:dyDescent="0.25">
      <c r="B173" s="67"/>
    </row>
    <row r="174" spans="2:2" x14ac:dyDescent="0.25">
      <c r="B174" s="67"/>
    </row>
    <row r="175" spans="2:2" x14ac:dyDescent="0.25">
      <c r="B175" s="67"/>
    </row>
    <row r="176" spans="2:2" x14ac:dyDescent="0.25">
      <c r="B176" s="67"/>
    </row>
    <row r="177" spans="2:2" x14ac:dyDescent="0.25">
      <c r="B177" s="67"/>
    </row>
    <row r="178" spans="2:2" x14ac:dyDescent="0.25">
      <c r="B178" s="67"/>
    </row>
    <row r="179" spans="2:2" x14ac:dyDescent="0.25">
      <c r="B179" s="67"/>
    </row>
    <row r="180" spans="2:2" x14ac:dyDescent="0.25">
      <c r="B180" s="67"/>
    </row>
    <row r="181" spans="2:2" x14ac:dyDescent="0.25">
      <c r="B181" s="67"/>
    </row>
    <row r="182" spans="2:2" x14ac:dyDescent="0.25">
      <c r="B182" s="67"/>
    </row>
    <row r="183" spans="2:2" x14ac:dyDescent="0.25">
      <c r="B183" s="67"/>
    </row>
    <row r="184" spans="2:2" x14ac:dyDescent="0.25">
      <c r="B184" s="67"/>
    </row>
    <row r="185" spans="2:2" x14ac:dyDescent="0.25">
      <c r="B185" s="67"/>
    </row>
    <row r="186" spans="2:2" x14ac:dyDescent="0.25">
      <c r="B186" s="67"/>
    </row>
    <row r="187" spans="2:2" x14ac:dyDescent="0.25">
      <c r="B187" s="67"/>
    </row>
    <row r="188" spans="2:2" x14ac:dyDescent="0.25">
      <c r="B188" s="67"/>
    </row>
    <row r="189" spans="2:2" x14ac:dyDescent="0.25">
      <c r="B189" s="67"/>
    </row>
    <row r="190" spans="2:2" x14ac:dyDescent="0.25">
      <c r="B190" s="67"/>
    </row>
    <row r="191" spans="2:2" x14ac:dyDescent="0.25">
      <c r="B191" s="67"/>
    </row>
    <row r="192" spans="2:2" x14ac:dyDescent="0.25">
      <c r="B192" s="67"/>
    </row>
    <row r="193" spans="2:2" x14ac:dyDescent="0.25">
      <c r="B193" s="67"/>
    </row>
    <row r="194" spans="2:2" x14ac:dyDescent="0.25">
      <c r="B194" s="67"/>
    </row>
    <row r="195" spans="2:2" x14ac:dyDescent="0.25">
      <c r="B195" s="67"/>
    </row>
    <row r="196" spans="2:2" x14ac:dyDescent="0.25">
      <c r="B196" s="67"/>
    </row>
    <row r="197" spans="2:2" x14ac:dyDescent="0.25">
      <c r="B197" s="67"/>
    </row>
    <row r="198" spans="2:2" x14ac:dyDescent="0.25">
      <c r="B198" s="67"/>
    </row>
    <row r="199" spans="2:2" x14ac:dyDescent="0.25">
      <c r="B199" s="67"/>
    </row>
    <row r="200" spans="2:2" x14ac:dyDescent="0.25">
      <c r="B200" s="67"/>
    </row>
    <row r="201" spans="2:2" x14ac:dyDescent="0.25">
      <c r="B201" s="67"/>
    </row>
    <row r="202" spans="2:2" x14ac:dyDescent="0.25">
      <c r="B202" s="67"/>
    </row>
    <row r="203" spans="2:2" x14ac:dyDescent="0.25">
      <c r="B203" s="67"/>
    </row>
    <row r="204" spans="2:2" x14ac:dyDescent="0.25">
      <c r="B204" s="67"/>
    </row>
    <row r="205" spans="2:2" x14ac:dyDescent="0.25">
      <c r="B205" s="67"/>
    </row>
    <row r="206" spans="2:2" x14ac:dyDescent="0.25">
      <c r="B206" s="67"/>
    </row>
    <row r="207" spans="2:2" x14ac:dyDescent="0.25">
      <c r="B207" s="67"/>
    </row>
    <row r="208" spans="2:2" x14ac:dyDescent="0.25">
      <c r="B208" s="67"/>
    </row>
    <row r="209" spans="2:2" x14ac:dyDescent="0.25">
      <c r="B209" s="67"/>
    </row>
    <row r="210" spans="2:2" x14ac:dyDescent="0.25">
      <c r="B210" s="67"/>
    </row>
    <row r="211" spans="2:2" x14ac:dyDescent="0.25">
      <c r="B211" s="67"/>
    </row>
    <row r="212" spans="2:2" x14ac:dyDescent="0.25">
      <c r="B212" s="67"/>
    </row>
    <row r="213" spans="2:2" x14ac:dyDescent="0.25">
      <c r="B213" s="67"/>
    </row>
    <row r="214" spans="2:2" x14ac:dyDescent="0.25">
      <c r="B214" s="67"/>
    </row>
    <row r="215" spans="2:2" x14ac:dyDescent="0.25">
      <c r="B215" s="67"/>
    </row>
    <row r="216" spans="2:2" x14ac:dyDescent="0.25">
      <c r="B216" s="67"/>
    </row>
    <row r="217" spans="2:2" x14ac:dyDescent="0.25">
      <c r="B217" s="67"/>
    </row>
    <row r="218" spans="2:2" x14ac:dyDescent="0.25">
      <c r="B218" s="67"/>
    </row>
    <row r="219" spans="2:2" x14ac:dyDescent="0.25">
      <c r="B219" s="67"/>
    </row>
    <row r="220" spans="2:2" x14ac:dyDescent="0.25">
      <c r="B220" s="67"/>
    </row>
    <row r="221" spans="2:2" x14ac:dyDescent="0.25">
      <c r="B221" s="67"/>
    </row>
    <row r="222" spans="2:2" x14ac:dyDescent="0.25">
      <c r="B222" s="67"/>
    </row>
    <row r="223" spans="2:2" x14ac:dyDescent="0.25">
      <c r="B223" s="67"/>
    </row>
    <row r="224" spans="2:2" x14ac:dyDescent="0.25">
      <c r="B224" s="67"/>
    </row>
    <row r="225" spans="2:2" x14ac:dyDescent="0.25">
      <c r="B225" s="67"/>
    </row>
    <row r="226" spans="2:2" x14ac:dyDescent="0.25">
      <c r="B226" s="67"/>
    </row>
    <row r="227" spans="2:2" x14ac:dyDescent="0.25">
      <c r="B227" s="67"/>
    </row>
    <row r="228" spans="2:2" x14ac:dyDescent="0.25">
      <c r="B228" s="67"/>
    </row>
    <row r="229" spans="2:2" x14ac:dyDescent="0.25">
      <c r="B229" s="67"/>
    </row>
    <row r="230" spans="2:2" x14ac:dyDescent="0.25">
      <c r="B230" s="67"/>
    </row>
    <row r="231" spans="2:2" x14ac:dyDescent="0.25">
      <c r="B231" s="67"/>
    </row>
    <row r="232" spans="2:2" x14ac:dyDescent="0.25">
      <c r="B232" s="67"/>
    </row>
    <row r="233" spans="2:2" x14ac:dyDescent="0.25">
      <c r="B233" s="67"/>
    </row>
    <row r="234" spans="2:2" x14ac:dyDescent="0.25">
      <c r="B234" s="67"/>
    </row>
    <row r="235" spans="2:2" x14ac:dyDescent="0.25">
      <c r="B235" s="67"/>
    </row>
    <row r="236" spans="2:2" x14ac:dyDescent="0.25">
      <c r="B236" s="67"/>
    </row>
    <row r="237" spans="2:2" x14ac:dyDescent="0.25">
      <c r="B237" s="67"/>
    </row>
    <row r="238" spans="2:2" x14ac:dyDescent="0.25">
      <c r="B238" s="67"/>
    </row>
    <row r="239" spans="2:2" x14ac:dyDescent="0.25">
      <c r="B239" s="67"/>
    </row>
    <row r="240" spans="2:2" x14ac:dyDescent="0.25">
      <c r="B240" s="67"/>
    </row>
    <row r="241" spans="2:2" x14ac:dyDescent="0.25">
      <c r="B241" s="6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8"/>
  <sheetViews>
    <sheetView zoomScale="83" zoomScaleNormal="83" workbookViewId="0">
      <selection activeCell="A2" sqref="A2"/>
    </sheetView>
  </sheetViews>
  <sheetFormatPr defaultRowHeight="15" x14ac:dyDescent="0.25"/>
  <cols>
    <col min="1" max="1" width="3.375" style="6" customWidth="1"/>
    <col min="2" max="2" width="3.25" style="6" customWidth="1"/>
    <col min="3" max="3" width="5.625" style="6" customWidth="1"/>
    <col min="4" max="4" width="24.625" style="7" customWidth="1"/>
    <col min="5" max="5" width="1.25" style="23" customWidth="1"/>
    <col min="6" max="6" width="24.25" style="7" customWidth="1"/>
    <col min="7" max="7" width="5.625" style="6" customWidth="1"/>
    <col min="8" max="8" width="1.25" style="6" customWidth="1"/>
    <col min="9" max="9" width="5.375" style="6" customWidth="1"/>
    <col min="10" max="10" width="19.375" style="6" customWidth="1"/>
    <col min="11" max="11" width="7.125" style="6" customWidth="1"/>
    <col min="12" max="12" width="9" style="23"/>
    <col min="13" max="13" width="23.625" style="23" customWidth="1"/>
    <col min="14" max="17" width="9" style="23"/>
  </cols>
  <sheetData>
    <row r="1" spans="1:17" ht="20.25" x14ac:dyDescent="0.3">
      <c r="A1" s="43" t="s">
        <v>107</v>
      </c>
      <c r="B1" s="44"/>
      <c r="C1" s="45"/>
      <c r="D1" s="44"/>
      <c r="E1" s="44"/>
      <c r="F1" s="44"/>
      <c r="G1" s="23"/>
      <c r="H1" s="44"/>
      <c r="I1" s="44"/>
      <c r="J1" s="23"/>
      <c r="K1" s="23"/>
    </row>
    <row r="2" spans="1:17" x14ac:dyDescent="0.25">
      <c r="A2" s="12"/>
      <c r="B2" s="12"/>
      <c r="C2" s="12"/>
      <c r="D2" s="46"/>
      <c r="E2" s="47"/>
      <c r="F2" s="13"/>
      <c r="G2" s="12"/>
      <c r="H2" s="12"/>
      <c r="I2" s="12"/>
      <c r="J2" s="12"/>
      <c r="K2" s="12"/>
      <c r="M2" s="24" t="s">
        <v>82</v>
      </c>
      <c r="N2" s="1" t="s">
        <v>78</v>
      </c>
      <c r="O2" s="1" t="s">
        <v>73</v>
      </c>
      <c r="P2" s="1" t="s">
        <v>76</v>
      </c>
      <c r="Q2" s="1" t="s">
        <v>77</v>
      </c>
    </row>
    <row r="3" spans="1:17" x14ac:dyDescent="0.25">
      <c r="A3" s="6">
        <v>21</v>
      </c>
      <c r="B3" s="6">
        <v>8</v>
      </c>
      <c r="C3" s="6">
        <v>1991</v>
      </c>
      <c r="D3" s="26" t="s">
        <v>49</v>
      </c>
      <c r="E3" s="14" t="s">
        <v>44</v>
      </c>
      <c r="F3" s="5" t="s">
        <v>108</v>
      </c>
      <c r="G3" s="6">
        <v>3</v>
      </c>
      <c r="H3" s="14" t="s">
        <v>44</v>
      </c>
      <c r="I3" s="6">
        <v>4</v>
      </c>
      <c r="J3" s="23"/>
      <c r="K3" s="6">
        <v>1870</v>
      </c>
      <c r="M3" s="7" t="s">
        <v>109</v>
      </c>
      <c r="N3" s="6">
        <v>22</v>
      </c>
      <c r="O3" s="6">
        <v>71</v>
      </c>
      <c r="P3" s="16">
        <v>52</v>
      </c>
      <c r="Q3" s="39">
        <f t="shared" ref="Q3:Q32" si="0">PRODUCT(P3/O3)</f>
        <v>0.73239436619718312</v>
      </c>
    </row>
    <row r="4" spans="1:17" x14ac:dyDescent="0.25">
      <c r="A4" s="6">
        <v>24</v>
      </c>
      <c r="B4" s="6">
        <v>8</v>
      </c>
      <c r="C4" s="6">
        <v>1991</v>
      </c>
      <c r="D4" s="5" t="s">
        <v>108</v>
      </c>
      <c r="E4" s="14" t="s">
        <v>44</v>
      </c>
      <c r="F4" s="26" t="s">
        <v>49</v>
      </c>
      <c r="G4" s="6">
        <v>10</v>
      </c>
      <c r="H4" s="14" t="s">
        <v>44</v>
      </c>
      <c r="I4" s="6">
        <v>3</v>
      </c>
      <c r="J4" s="23"/>
      <c r="K4" s="6">
        <v>1329</v>
      </c>
      <c r="M4" s="7" t="s">
        <v>110</v>
      </c>
      <c r="N4" s="6">
        <v>16</v>
      </c>
      <c r="O4" s="6">
        <v>57</v>
      </c>
      <c r="P4" s="16">
        <v>41</v>
      </c>
      <c r="Q4" s="39">
        <f t="shared" si="0"/>
        <v>0.7192982456140351</v>
      </c>
    </row>
    <row r="5" spans="1:17" x14ac:dyDescent="0.25">
      <c r="H5" s="23"/>
      <c r="J5" s="23"/>
      <c r="M5" s="7" t="s">
        <v>49</v>
      </c>
      <c r="N5" s="6">
        <v>11</v>
      </c>
      <c r="O5" s="6">
        <v>35</v>
      </c>
      <c r="P5" s="16">
        <v>26</v>
      </c>
      <c r="Q5" s="39">
        <f t="shared" si="0"/>
        <v>0.74285714285714288</v>
      </c>
    </row>
    <row r="6" spans="1:17" x14ac:dyDescent="0.25">
      <c r="A6" s="6">
        <v>21</v>
      </c>
      <c r="B6" s="6">
        <v>8</v>
      </c>
      <c r="C6" s="6">
        <v>1991</v>
      </c>
      <c r="D6" s="37" t="s">
        <v>67</v>
      </c>
      <c r="E6" s="14" t="s">
        <v>44</v>
      </c>
      <c r="F6" s="26" t="s">
        <v>109</v>
      </c>
      <c r="G6" s="6">
        <v>7</v>
      </c>
      <c r="H6" s="14" t="s">
        <v>44</v>
      </c>
      <c r="I6" s="6">
        <v>4</v>
      </c>
      <c r="J6" s="23"/>
      <c r="K6" s="6">
        <v>862</v>
      </c>
      <c r="M6" s="29" t="s">
        <v>111</v>
      </c>
      <c r="N6" s="6">
        <v>9</v>
      </c>
      <c r="O6" s="6">
        <v>29</v>
      </c>
      <c r="P6" s="16">
        <v>25</v>
      </c>
      <c r="Q6" s="39">
        <f t="shared" si="0"/>
        <v>0.86206896551724133</v>
      </c>
    </row>
    <row r="7" spans="1:17" x14ac:dyDescent="0.25">
      <c r="A7" s="6">
        <v>24</v>
      </c>
      <c r="B7" s="6">
        <v>8</v>
      </c>
      <c r="C7" s="6">
        <v>1991</v>
      </c>
      <c r="D7" s="37" t="s">
        <v>109</v>
      </c>
      <c r="E7" s="14" t="s">
        <v>44</v>
      </c>
      <c r="F7" s="26" t="s">
        <v>67</v>
      </c>
      <c r="G7" s="6">
        <v>14</v>
      </c>
      <c r="H7" s="14" t="s">
        <v>44</v>
      </c>
      <c r="I7" s="6">
        <v>7</v>
      </c>
      <c r="J7" s="23"/>
      <c r="K7" s="6">
        <v>1349</v>
      </c>
      <c r="M7" s="7" t="s">
        <v>67</v>
      </c>
      <c r="N7" s="6">
        <v>13</v>
      </c>
      <c r="O7" s="6">
        <v>40</v>
      </c>
      <c r="P7" s="16">
        <v>23</v>
      </c>
      <c r="Q7" s="39">
        <f t="shared" si="0"/>
        <v>0.57499999999999996</v>
      </c>
    </row>
    <row r="8" spans="1:17" x14ac:dyDescent="0.25">
      <c r="A8" s="6">
        <v>25</v>
      </c>
      <c r="B8" s="6">
        <v>8</v>
      </c>
      <c r="C8" s="6">
        <v>1991</v>
      </c>
      <c r="D8" s="37" t="s">
        <v>109</v>
      </c>
      <c r="E8" s="14" t="s">
        <v>44</v>
      </c>
      <c r="F8" s="26" t="s">
        <v>67</v>
      </c>
      <c r="G8" s="6">
        <v>22</v>
      </c>
      <c r="H8" s="14" t="s">
        <v>44</v>
      </c>
      <c r="I8" s="6">
        <v>7</v>
      </c>
      <c r="J8" s="23"/>
      <c r="K8" s="6">
        <v>1513</v>
      </c>
      <c r="M8" s="7" t="s">
        <v>5</v>
      </c>
      <c r="N8" s="6">
        <v>12</v>
      </c>
      <c r="O8" s="6">
        <v>42</v>
      </c>
      <c r="P8" s="16">
        <v>22</v>
      </c>
      <c r="Q8" s="39">
        <f t="shared" si="0"/>
        <v>0.52380952380952384</v>
      </c>
    </row>
    <row r="9" spans="1:17" x14ac:dyDescent="0.25">
      <c r="J9" s="7" t="s">
        <v>47</v>
      </c>
      <c r="K9" s="6">
        <f>SUM(K3:K8)</f>
        <v>6923</v>
      </c>
      <c r="M9" s="7" t="s">
        <v>112</v>
      </c>
      <c r="N9" s="6">
        <v>10</v>
      </c>
      <c r="O9" s="6">
        <v>31</v>
      </c>
      <c r="P9" s="16">
        <v>17</v>
      </c>
      <c r="Q9" s="39">
        <f t="shared" si="0"/>
        <v>0.54838709677419351</v>
      </c>
    </row>
    <row r="10" spans="1:17" x14ac:dyDescent="0.25">
      <c r="J10" s="7" t="s">
        <v>46</v>
      </c>
      <c r="K10" s="19">
        <f>PRODUCT(K9/5)</f>
        <v>1384.6</v>
      </c>
      <c r="M10" s="7" t="s">
        <v>108</v>
      </c>
      <c r="N10" s="6">
        <v>13</v>
      </c>
      <c r="O10" s="6">
        <v>40</v>
      </c>
      <c r="P10" s="16">
        <v>14</v>
      </c>
      <c r="Q10" s="39">
        <f t="shared" si="0"/>
        <v>0.35</v>
      </c>
    </row>
    <row r="11" spans="1:17" x14ac:dyDescent="0.25">
      <c r="D11" s="5"/>
      <c r="E11" s="14"/>
      <c r="F11" s="26"/>
      <c r="H11" s="14"/>
      <c r="J11" s="23"/>
      <c r="M11" s="7" t="s">
        <v>113</v>
      </c>
      <c r="N11" s="6">
        <v>8</v>
      </c>
      <c r="O11" s="6">
        <v>28</v>
      </c>
      <c r="P11" s="16">
        <v>11</v>
      </c>
      <c r="Q11" s="39">
        <f t="shared" si="0"/>
        <v>0.39285714285714285</v>
      </c>
    </row>
    <row r="12" spans="1:17" x14ac:dyDescent="0.25">
      <c r="A12" s="12"/>
      <c r="B12" s="12"/>
      <c r="C12" s="12"/>
      <c r="D12" s="46"/>
      <c r="E12" s="47"/>
      <c r="F12" s="13"/>
      <c r="G12" s="12"/>
      <c r="H12" s="12"/>
      <c r="I12" s="12"/>
      <c r="J12" s="12"/>
      <c r="K12" s="12"/>
      <c r="M12" s="7" t="s">
        <v>60</v>
      </c>
      <c r="N12" s="6">
        <v>3</v>
      </c>
      <c r="O12" s="6">
        <v>9</v>
      </c>
      <c r="P12" s="16">
        <v>9</v>
      </c>
      <c r="Q12" s="39">
        <f t="shared" si="0"/>
        <v>1</v>
      </c>
    </row>
    <row r="13" spans="1:17" x14ac:dyDescent="0.25">
      <c r="A13" s="6">
        <v>19</v>
      </c>
      <c r="B13" s="6">
        <v>8</v>
      </c>
      <c r="C13" s="17">
        <v>1992</v>
      </c>
      <c r="D13" s="26" t="s">
        <v>5</v>
      </c>
      <c r="E13" s="14" t="s">
        <v>44</v>
      </c>
      <c r="F13" s="37" t="s">
        <v>109</v>
      </c>
      <c r="G13" s="6">
        <v>7</v>
      </c>
      <c r="H13" s="14" t="s">
        <v>44</v>
      </c>
      <c r="I13" s="6">
        <v>8</v>
      </c>
      <c r="K13" s="6">
        <v>293</v>
      </c>
      <c r="M13" s="7" t="s">
        <v>114</v>
      </c>
      <c r="N13" s="6">
        <v>10</v>
      </c>
      <c r="O13" s="6">
        <v>33</v>
      </c>
      <c r="P13" s="16">
        <v>9</v>
      </c>
      <c r="Q13" s="39">
        <f t="shared" si="0"/>
        <v>0.27272727272727271</v>
      </c>
    </row>
    <row r="14" spans="1:17" x14ac:dyDescent="0.25">
      <c r="A14" s="6">
        <v>22</v>
      </c>
      <c r="B14" s="6">
        <v>8</v>
      </c>
      <c r="C14" s="17">
        <v>1992</v>
      </c>
      <c r="D14" s="37" t="s">
        <v>109</v>
      </c>
      <c r="E14" s="14" t="s">
        <v>44</v>
      </c>
      <c r="F14" s="26" t="s">
        <v>5</v>
      </c>
      <c r="G14" s="6">
        <v>12</v>
      </c>
      <c r="H14" s="14" t="s">
        <v>44</v>
      </c>
      <c r="I14" s="6">
        <v>5</v>
      </c>
      <c r="K14" s="6">
        <v>1077</v>
      </c>
      <c r="M14" s="7" t="s">
        <v>115</v>
      </c>
      <c r="N14" s="6">
        <v>5</v>
      </c>
      <c r="O14" s="6">
        <v>16</v>
      </c>
      <c r="P14" s="16">
        <v>6</v>
      </c>
      <c r="Q14" s="39">
        <f t="shared" si="0"/>
        <v>0.375</v>
      </c>
    </row>
    <row r="15" spans="1:17" x14ac:dyDescent="0.25">
      <c r="H15" s="23"/>
      <c r="M15" s="7" t="s">
        <v>116</v>
      </c>
      <c r="N15" s="6">
        <v>5</v>
      </c>
      <c r="O15" s="6">
        <v>18</v>
      </c>
      <c r="P15" s="16">
        <v>6</v>
      </c>
      <c r="Q15" s="39">
        <f t="shared" si="0"/>
        <v>0.33333333333333331</v>
      </c>
    </row>
    <row r="16" spans="1:17" x14ac:dyDescent="0.25">
      <c r="A16" s="6">
        <v>19</v>
      </c>
      <c r="B16" s="6">
        <v>8</v>
      </c>
      <c r="C16" s="17">
        <v>1992</v>
      </c>
      <c r="D16" s="48" t="s">
        <v>117</v>
      </c>
      <c r="E16" s="14" t="s">
        <v>44</v>
      </c>
      <c r="F16" s="26" t="s">
        <v>112</v>
      </c>
      <c r="G16" s="6">
        <v>7</v>
      </c>
      <c r="H16" s="14" t="s">
        <v>44</v>
      </c>
      <c r="I16" s="6">
        <v>1</v>
      </c>
      <c r="K16" s="6">
        <v>830</v>
      </c>
      <c r="M16" s="7" t="s">
        <v>118</v>
      </c>
      <c r="N16" s="6">
        <v>2</v>
      </c>
      <c r="O16" s="6">
        <v>7</v>
      </c>
      <c r="P16" s="16">
        <v>4</v>
      </c>
      <c r="Q16" s="39">
        <f t="shared" si="0"/>
        <v>0.5714285714285714</v>
      </c>
    </row>
    <row r="17" spans="1:18" x14ac:dyDescent="0.25">
      <c r="A17" s="6">
        <v>22</v>
      </c>
      <c r="B17" s="6">
        <v>8</v>
      </c>
      <c r="C17" s="17">
        <v>1992</v>
      </c>
      <c r="D17" s="37" t="s">
        <v>112</v>
      </c>
      <c r="E17" s="14" t="s">
        <v>44</v>
      </c>
      <c r="F17" s="49" t="s">
        <v>117</v>
      </c>
      <c r="G17" s="6">
        <v>14</v>
      </c>
      <c r="H17" s="14" t="s">
        <v>44</v>
      </c>
      <c r="I17" s="6">
        <v>6</v>
      </c>
      <c r="K17" s="6">
        <v>1095</v>
      </c>
      <c r="M17" s="7" t="s">
        <v>119</v>
      </c>
      <c r="N17" s="6">
        <v>3</v>
      </c>
      <c r="O17" s="6">
        <v>11</v>
      </c>
      <c r="P17" s="16">
        <v>4</v>
      </c>
      <c r="Q17" s="39">
        <f t="shared" si="0"/>
        <v>0.36363636363636365</v>
      </c>
    </row>
    <row r="18" spans="1:18" x14ac:dyDescent="0.25">
      <c r="A18" s="6">
        <v>23</v>
      </c>
      <c r="B18" s="6">
        <v>8</v>
      </c>
      <c r="C18" s="17">
        <v>1992</v>
      </c>
      <c r="D18" s="37" t="s">
        <v>112</v>
      </c>
      <c r="E18" s="14" t="s">
        <v>44</v>
      </c>
      <c r="F18" s="49" t="s">
        <v>117</v>
      </c>
      <c r="G18" s="6">
        <v>12</v>
      </c>
      <c r="H18" s="14" t="s">
        <v>44</v>
      </c>
      <c r="I18" s="6">
        <v>7</v>
      </c>
      <c r="K18" s="6">
        <v>1407</v>
      </c>
      <c r="M18" s="7" t="s">
        <v>120</v>
      </c>
      <c r="N18" s="6">
        <v>3</v>
      </c>
      <c r="O18" s="6">
        <v>10</v>
      </c>
      <c r="P18" s="16">
        <v>2</v>
      </c>
      <c r="Q18" s="39">
        <f t="shared" si="0"/>
        <v>0.2</v>
      </c>
    </row>
    <row r="19" spans="1:18" x14ac:dyDescent="0.25">
      <c r="D19" s="37"/>
      <c r="E19" s="14"/>
      <c r="F19" s="26"/>
      <c r="H19" s="14"/>
      <c r="M19" s="7" t="s">
        <v>121</v>
      </c>
      <c r="N19" s="6">
        <v>4</v>
      </c>
      <c r="O19" s="6">
        <v>12</v>
      </c>
      <c r="P19" s="16">
        <v>2</v>
      </c>
      <c r="Q19" s="39">
        <f t="shared" si="0"/>
        <v>0.16666666666666666</v>
      </c>
    </row>
    <row r="20" spans="1:18" x14ac:dyDescent="0.25">
      <c r="A20" s="6">
        <v>19</v>
      </c>
      <c r="B20" s="6">
        <v>8</v>
      </c>
      <c r="C20" s="17">
        <v>1992</v>
      </c>
      <c r="D20" s="5" t="s">
        <v>49</v>
      </c>
      <c r="E20" s="14" t="s">
        <v>44</v>
      </c>
      <c r="F20" s="49" t="s">
        <v>122</v>
      </c>
      <c r="G20" s="6">
        <v>4</v>
      </c>
      <c r="H20" s="14" t="s">
        <v>44</v>
      </c>
      <c r="I20" s="6">
        <v>2</v>
      </c>
      <c r="K20" s="6">
        <v>820</v>
      </c>
      <c r="M20" s="7" t="s">
        <v>123</v>
      </c>
      <c r="N20" s="6">
        <v>2</v>
      </c>
      <c r="O20" s="6">
        <v>7</v>
      </c>
      <c r="P20" s="16">
        <v>1</v>
      </c>
      <c r="Q20" s="39">
        <f t="shared" si="0"/>
        <v>0.14285714285714285</v>
      </c>
    </row>
    <row r="21" spans="1:18" x14ac:dyDescent="0.25">
      <c r="A21" s="6">
        <v>22</v>
      </c>
      <c r="B21" s="6">
        <v>8</v>
      </c>
      <c r="C21" s="17">
        <v>1992</v>
      </c>
      <c r="D21" s="49" t="s">
        <v>122</v>
      </c>
      <c r="E21" s="14" t="s">
        <v>44</v>
      </c>
      <c r="F21" s="5" t="s">
        <v>49</v>
      </c>
      <c r="G21" s="6">
        <v>1</v>
      </c>
      <c r="H21" s="14" t="s">
        <v>44</v>
      </c>
      <c r="I21" s="6">
        <v>7</v>
      </c>
      <c r="K21" s="6">
        <v>754</v>
      </c>
      <c r="M21" s="31" t="s">
        <v>124</v>
      </c>
      <c r="N21" s="6">
        <v>2</v>
      </c>
      <c r="O21" s="6">
        <v>7</v>
      </c>
      <c r="P21" s="16">
        <v>1</v>
      </c>
      <c r="Q21" s="39">
        <f t="shared" si="0"/>
        <v>0.14285714285714285</v>
      </c>
    </row>
    <row r="22" spans="1:18" x14ac:dyDescent="0.25">
      <c r="D22" s="37"/>
      <c r="E22" s="14"/>
      <c r="F22" s="26"/>
      <c r="H22" s="14"/>
      <c r="M22" s="7" t="s">
        <v>125</v>
      </c>
      <c r="N22" s="6">
        <v>3</v>
      </c>
      <c r="O22" s="6">
        <v>10</v>
      </c>
      <c r="P22" s="16">
        <v>1</v>
      </c>
      <c r="Q22" s="39">
        <f t="shared" si="0"/>
        <v>0.1</v>
      </c>
    </row>
    <row r="23" spans="1:18" x14ac:dyDescent="0.25">
      <c r="A23" s="6">
        <v>19</v>
      </c>
      <c r="B23" s="6">
        <v>8</v>
      </c>
      <c r="C23" s="17">
        <v>1992</v>
      </c>
      <c r="D23" s="49" t="s">
        <v>67</v>
      </c>
      <c r="E23" s="14" t="s">
        <v>44</v>
      </c>
      <c r="F23" s="5" t="s">
        <v>108</v>
      </c>
      <c r="G23" s="6">
        <v>9</v>
      </c>
      <c r="H23" s="14" t="s">
        <v>44</v>
      </c>
      <c r="I23" s="6">
        <v>10</v>
      </c>
      <c r="K23" s="6">
        <v>487</v>
      </c>
      <c r="M23" s="7" t="s">
        <v>3</v>
      </c>
      <c r="N23" s="6">
        <v>1</v>
      </c>
      <c r="O23" s="6">
        <v>3</v>
      </c>
      <c r="P23" s="16">
        <v>0</v>
      </c>
      <c r="Q23" s="39">
        <f t="shared" si="0"/>
        <v>0</v>
      </c>
    </row>
    <row r="24" spans="1:18" x14ac:dyDescent="0.25">
      <c r="A24" s="6">
        <v>22</v>
      </c>
      <c r="B24" s="6">
        <v>8</v>
      </c>
      <c r="C24" s="17">
        <v>1992</v>
      </c>
      <c r="D24" s="5" t="s">
        <v>108</v>
      </c>
      <c r="E24" s="14" t="s">
        <v>44</v>
      </c>
      <c r="F24" s="49" t="s">
        <v>67</v>
      </c>
      <c r="G24" s="6">
        <v>13</v>
      </c>
      <c r="H24" s="14" t="s">
        <v>44</v>
      </c>
      <c r="I24" s="6">
        <v>8</v>
      </c>
      <c r="K24" s="6">
        <v>1609</v>
      </c>
      <c r="M24" s="7" t="s">
        <v>126</v>
      </c>
      <c r="N24" s="6">
        <v>1</v>
      </c>
      <c r="O24" s="6">
        <v>3</v>
      </c>
      <c r="P24" s="16">
        <v>0</v>
      </c>
      <c r="Q24" s="39">
        <f t="shared" si="0"/>
        <v>0</v>
      </c>
    </row>
    <row r="25" spans="1:18" x14ac:dyDescent="0.25">
      <c r="D25" s="37"/>
      <c r="E25" s="14"/>
      <c r="F25" s="26"/>
      <c r="H25" s="14"/>
      <c r="J25" s="7" t="s">
        <v>47</v>
      </c>
      <c r="K25" s="6">
        <f>SUM(K13:K24)</f>
        <v>8372</v>
      </c>
      <c r="M25" s="7" t="s">
        <v>32</v>
      </c>
      <c r="N25" s="6">
        <v>1</v>
      </c>
      <c r="O25" s="6">
        <v>3</v>
      </c>
      <c r="P25" s="16">
        <v>0</v>
      </c>
      <c r="Q25" s="39">
        <f t="shared" si="0"/>
        <v>0</v>
      </c>
    </row>
    <row r="26" spans="1:18" x14ac:dyDescent="0.25">
      <c r="D26" s="37"/>
      <c r="E26" s="14"/>
      <c r="F26" s="26"/>
      <c r="H26" s="14"/>
      <c r="J26" s="7" t="s">
        <v>46</v>
      </c>
      <c r="K26" s="19">
        <f>PRODUCT(K25/9)</f>
        <v>930.22222222222217</v>
      </c>
      <c r="M26" s="7" t="s">
        <v>127</v>
      </c>
      <c r="N26" s="6">
        <v>1</v>
      </c>
      <c r="O26" s="6">
        <v>3</v>
      </c>
      <c r="P26" s="16">
        <v>0</v>
      </c>
      <c r="Q26" s="39">
        <f t="shared" si="0"/>
        <v>0</v>
      </c>
    </row>
    <row r="27" spans="1:18" x14ac:dyDescent="0.25">
      <c r="D27" s="5"/>
      <c r="E27" s="14"/>
      <c r="F27" s="26"/>
      <c r="H27" s="14"/>
      <c r="M27" s="23" t="s">
        <v>128</v>
      </c>
      <c r="N27" s="6">
        <v>1</v>
      </c>
      <c r="O27" s="6">
        <v>3</v>
      </c>
      <c r="P27" s="16">
        <v>0</v>
      </c>
      <c r="Q27" s="39">
        <f t="shared" si="0"/>
        <v>0</v>
      </c>
    </row>
    <row r="28" spans="1:18" x14ac:dyDescent="0.25">
      <c r="A28" s="12"/>
      <c r="B28" s="12"/>
      <c r="C28" s="12"/>
      <c r="D28" s="46"/>
      <c r="E28" s="47"/>
      <c r="F28" s="13"/>
      <c r="G28" s="12"/>
      <c r="H28" s="12"/>
      <c r="I28" s="12"/>
      <c r="J28" s="12"/>
      <c r="K28" s="12"/>
      <c r="M28" s="23" t="s">
        <v>66</v>
      </c>
      <c r="N28" s="6">
        <v>1</v>
      </c>
      <c r="O28" s="6">
        <v>3</v>
      </c>
      <c r="P28" s="16">
        <v>0</v>
      </c>
      <c r="Q28" s="39">
        <f t="shared" si="0"/>
        <v>0</v>
      </c>
    </row>
    <row r="29" spans="1:18" x14ac:dyDescent="0.25">
      <c r="A29" s="6">
        <v>11</v>
      </c>
      <c r="B29" s="6">
        <v>8</v>
      </c>
      <c r="C29" s="17">
        <v>1993</v>
      </c>
      <c r="D29" s="26" t="s">
        <v>122</v>
      </c>
      <c r="E29" s="14" t="s">
        <v>44</v>
      </c>
      <c r="F29" s="37" t="s">
        <v>109</v>
      </c>
      <c r="G29" s="6">
        <v>5</v>
      </c>
      <c r="H29" s="14" t="s">
        <v>44</v>
      </c>
      <c r="I29" s="6">
        <v>23</v>
      </c>
      <c r="K29" s="6">
        <v>258</v>
      </c>
      <c r="M29" s="7" t="s">
        <v>129</v>
      </c>
      <c r="N29" s="6">
        <v>1</v>
      </c>
      <c r="O29" s="6">
        <v>3</v>
      </c>
      <c r="P29" s="16">
        <v>0</v>
      </c>
      <c r="Q29" s="39">
        <f t="shared" si="0"/>
        <v>0</v>
      </c>
      <c r="R29" s="39"/>
    </row>
    <row r="30" spans="1:18" x14ac:dyDescent="0.25">
      <c r="A30" s="6">
        <v>14</v>
      </c>
      <c r="B30" s="6">
        <v>8</v>
      </c>
      <c r="C30" s="17">
        <v>1993</v>
      </c>
      <c r="D30" s="37" t="s">
        <v>109</v>
      </c>
      <c r="E30" s="14" t="s">
        <v>44</v>
      </c>
      <c r="F30" s="26" t="s">
        <v>122</v>
      </c>
      <c r="G30" s="6">
        <v>20</v>
      </c>
      <c r="H30" s="14" t="s">
        <v>44</v>
      </c>
      <c r="I30" s="6">
        <v>1</v>
      </c>
      <c r="K30" s="6">
        <v>536</v>
      </c>
      <c r="M30" s="7" t="s">
        <v>130</v>
      </c>
      <c r="N30" s="6">
        <v>2</v>
      </c>
      <c r="O30" s="6">
        <v>6</v>
      </c>
      <c r="P30" s="16">
        <v>0</v>
      </c>
      <c r="Q30" s="39">
        <f t="shared" si="0"/>
        <v>0</v>
      </c>
    </row>
    <row r="31" spans="1:18" x14ac:dyDescent="0.25">
      <c r="H31" s="23"/>
      <c r="M31" s="7" t="s">
        <v>131</v>
      </c>
      <c r="N31" s="6">
        <v>2</v>
      </c>
      <c r="O31" s="6">
        <v>6</v>
      </c>
      <c r="P31" s="16">
        <v>0</v>
      </c>
      <c r="Q31" s="39">
        <f t="shared" si="0"/>
        <v>0</v>
      </c>
    </row>
    <row r="32" spans="1:18" x14ac:dyDescent="0.25">
      <c r="A32" s="6">
        <v>11</v>
      </c>
      <c r="B32" s="6">
        <v>8</v>
      </c>
      <c r="C32" s="17">
        <v>1993</v>
      </c>
      <c r="D32" s="49" t="s">
        <v>117</v>
      </c>
      <c r="E32" s="14" t="s">
        <v>44</v>
      </c>
      <c r="F32" s="37" t="s">
        <v>112</v>
      </c>
      <c r="G32" s="6">
        <v>4</v>
      </c>
      <c r="H32" s="14" t="s">
        <v>44</v>
      </c>
      <c r="I32" s="6">
        <v>10</v>
      </c>
      <c r="K32" s="6">
        <v>564</v>
      </c>
      <c r="M32" s="23" t="s">
        <v>122</v>
      </c>
      <c r="N32" s="6">
        <v>3</v>
      </c>
      <c r="O32" s="6">
        <v>6</v>
      </c>
      <c r="P32" s="16">
        <v>0</v>
      </c>
      <c r="Q32" s="39">
        <f t="shared" si="0"/>
        <v>0</v>
      </c>
    </row>
    <row r="33" spans="1:17" x14ac:dyDescent="0.25">
      <c r="A33" s="6">
        <v>14</v>
      </c>
      <c r="B33" s="6">
        <v>8</v>
      </c>
      <c r="C33" s="17">
        <v>1993</v>
      </c>
      <c r="D33" s="37" t="s">
        <v>112</v>
      </c>
      <c r="E33" s="14" t="s">
        <v>44</v>
      </c>
      <c r="F33" s="49" t="s">
        <v>117</v>
      </c>
      <c r="G33" s="6">
        <v>6</v>
      </c>
      <c r="H33" s="14" t="s">
        <v>44</v>
      </c>
      <c r="I33" s="6">
        <v>2</v>
      </c>
      <c r="K33" s="6">
        <v>1039</v>
      </c>
      <c r="N33" s="6">
        <f>SUM(N3:N32)</f>
        <v>170</v>
      </c>
      <c r="O33" s="6">
        <f>SUM(O3:O32)</f>
        <v>552</v>
      </c>
      <c r="P33" s="8">
        <f>SUM(P3:P32)</f>
        <v>276</v>
      </c>
    </row>
    <row r="34" spans="1:17" x14ac:dyDescent="0.25">
      <c r="D34" s="37"/>
      <c r="E34" s="14"/>
      <c r="F34" s="26"/>
      <c r="H34" s="14"/>
    </row>
    <row r="35" spans="1:17" x14ac:dyDescent="0.25">
      <c r="A35" s="6">
        <v>11</v>
      </c>
      <c r="B35" s="6">
        <v>8</v>
      </c>
      <c r="C35" s="17">
        <v>1993</v>
      </c>
      <c r="D35" s="5" t="s">
        <v>108</v>
      </c>
      <c r="E35" s="14" t="s">
        <v>44</v>
      </c>
      <c r="F35" s="7" t="s">
        <v>5</v>
      </c>
      <c r="G35" s="6">
        <v>9</v>
      </c>
      <c r="H35" s="14" t="s">
        <v>44</v>
      </c>
      <c r="I35" s="6">
        <v>6</v>
      </c>
      <c r="K35" s="6">
        <v>1853</v>
      </c>
      <c r="M35" s="24" t="s">
        <v>81</v>
      </c>
      <c r="N35" s="1" t="s">
        <v>79</v>
      </c>
      <c r="O35" s="1" t="s">
        <v>76</v>
      </c>
      <c r="P35" s="1" t="s">
        <v>80</v>
      </c>
      <c r="Q35" s="1" t="s">
        <v>77</v>
      </c>
    </row>
    <row r="36" spans="1:17" x14ac:dyDescent="0.25">
      <c r="A36" s="6">
        <v>14</v>
      </c>
      <c r="B36" s="6">
        <v>8</v>
      </c>
      <c r="C36" s="17">
        <v>1993</v>
      </c>
      <c r="D36" s="5" t="s">
        <v>5</v>
      </c>
      <c r="E36" s="14" t="s">
        <v>44</v>
      </c>
      <c r="F36" s="7" t="s">
        <v>108</v>
      </c>
      <c r="G36" s="6">
        <v>8</v>
      </c>
      <c r="H36" s="14" t="s">
        <v>44</v>
      </c>
      <c r="I36" s="6">
        <v>5</v>
      </c>
      <c r="K36" s="6">
        <v>1773</v>
      </c>
      <c r="M36" s="31" t="s">
        <v>109</v>
      </c>
      <c r="N36" s="21">
        <v>22</v>
      </c>
      <c r="O36" s="50">
        <v>17</v>
      </c>
      <c r="P36" s="21">
        <v>5</v>
      </c>
      <c r="Q36" s="51">
        <f t="shared" ref="Q36:Q46" si="1">PRODUCT(O36/N36)</f>
        <v>0.77272727272727271</v>
      </c>
    </row>
    <row r="37" spans="1:17" x14ac:dyDescent="0.25">
      <c r="A37" s="6">
        <v>15</v>
      </c>
      <c r="B37" s="6">
        <v>8</v>
      </c>
      <c r="C37" s="17">
        <v>1993</v>
      </c>
      <c r="D37" s="5" t="s">
        <v>5</v>
      </c>
      <c r="E37" s="14" t="s">
        <v>44</v>
      </c>
      <c r="F37" s="7" t="s">
        <v>108</v>
      </c>
      <c r="G37" s="6">
        <v>15</v>
      </c>
      <c r="H37" s="14" t="s">
        <v>44</v>
      </c>
      <c r="I37" s="6">
        <v>3</v>
      </c>
      <c r="K37" s="6">
        <v>1856</v>
      </c>
      <c r="M37" s="31" t="s">
        <v>110</v>
      </c>
      <c r="N37" s="21">
        <v>16</v>
      </c>
      <c r="O37" s="50">
        <v>12</v>
      </c>
      <c r="P37" s="21">
        <v>4</v>
      </c>
      <c r="Q37" s="51">
        <f t="shared" si="1"/>
        <v>0.75</v>
      </c>
    </row>
    <row r="38" spans="1:17" x14ac:dyDescent="0.25">
      <c r="C38" s="17"/>
      <c r="D38" s="49"/>
      <c r="E38" s="14"/>
      <c r="F38" s="5"/>
      <c r="H38" s="14"/>
      <c r="M38" s="31" t="s">
        <v>49</v>
      </c>
      <c r="N38" s="21">
        <v>11</v>
      </c>
      <c r="O38" s="50">
        <v>9</v>
      </c>
      <c r="P38" s="21">
        <v>2</v>
      </c>
      <c r="Q38" s="51">
        <f t="shared" si="1"/>
        <v>0.81818181818181823</v>
      </c>
    </row>
    <row r="39" spans="1:17" x14ac:dyDescent="0.25">
      <c r="A39" s="6">
        <v>11</v>
      </c>
      <c r="B39" s="6">
        <v>8</v>
      </c>
      <c r="C39" s="17">
        <v>1993</v>
      </c>
      <c r="D39" s="26" t="s">
        <v>67</v>
      </c>
      <c r="E39" s="14" t="s">
        <v>44</v>
      </c>
      <c r="F39" s="5" t="s">
        <v>49</v>
      </c>
      <c r="G39" s="6">
        <v>7</v>
      </c>
      <c r="H39" s="14" t="s">
        <v>44</v>
      </c>
      <c r="I39" s="6">
        <v>20</v>
      </c>
      <c r="K39" s="6">
        <v>924</v>
      </c>
      <c r="M39" s="29" t="s">
        <v>111</v>
      </c>
      <c r="N39" s="21">
        <v>9</v>
      </c>
      <c r="O39" s="50">
        <v>8</v>
      </c>
      <c r="P39" s="21">
        <v>1</v>
      </c>
      <c r="Q39" s="51">
        <f t="shared" si="1"/>
        <v>0.88888888888888884</v>
      </c>
    </row>
    <row r="40" spans="1:17" x14ac:dyDescent="0.25">
      <c r="A40" s="6">
        <v>14</v>
      </c>
      <c r="B40" s="6">
        <v>8</v>
      </c>
      <c r="C40" s="17">
        <v>1993</v>
      </c>
      <c r="D40" s="5" t="s">
        <v>49</v>
      </c>
      <c r="E40" s="14" t="s">
        <v>44</v>
      </c>
      <c r="F40" s="26" t="s">
        <v>67</v>
      </c>
      <c r="G40" s="6">
        <v>12</v>
      </c>
      <c r="H40" s="14" t="s">
        <v>44</v>
      </c>
      <c r="I40" s="6">
        <v>3</v>
      </c>
      <c r="K40" s="6">
        <v>811</v>
      </c>
      <c r="M40" s="31" t="s">
        <v>5</v>
      </c>
      <c r="N40" s="21">
        <v>12</v>
      </c>
      <c r="O40" s="50">
        <v>8</v>
      </c>
      <c r="P40" s="21">
        <v>4</v>
      </c>
      <c r="Q40" s="51">
        <f t="shared" si="1"/>
        <v>0.66666666666666663</v>
      </c>
    </row>
    <row r="41" spans="1:17" x14ac:dyDescent="0.25">
      <c r="D41" s="5"/>
      <c r="E41" s="14"/>
      <c r="H41" s="14"/>
      <c r="J41" s="7" t="s">
        <v>47</v>
      </c>
      <c r="K41" s="6">
        <f>SUM(K29:K40)</f>
        <v>9614</v>
      </c>
      <c r="M41" s="31" t="s">
        <v>67</v>
      </c>
      <c r="N41" s="21">
        <v>13</v>
      </c>
      <c r="O41" s="50">
        <v>7</v>
      </c>
      <c r="P41" s="21">
        <v>6</v>
      </c>
      <c r="Q41" s="51">
        <f t="shared" si="1"/>
        <v>0.53846153846153844</v>
      </c>
    </row>
    <row r="42" spans="1:17" x14ac:dyDescent="0.25">
      <c r="D42" s="37"/>
      <c r="E42" s="14"/>
      <c r="F42" s="26"/>
      <c r="H42" s="14"/>
      <c r="J42" s="7" t="s">
        <v>46</v>
      </c>
      <c r="K42" s="19">
        <f>PRODUCT(K41/9)</f>
        <v>1068.2222222222222</v>
      </c>
      <c r="M42" s="31" t="s">
        <v>112</v>
      </c>
      <c r="N42" s="21">
        <v>10</v>
      </c>
      <c r="O42" s="50">
        <v>6</v>
      </c>
      <c r="P42" s="21">
        <v>4</v>
      </c>
      <c r="Q42" s="51">
        <f t="shared" si="1"/>
        <v>0.6</v>
      </c>
    </row>
    <row r="43" spans="1:17" x14ac:dyDescent="0.25">
      <c r="D43" s="5"/>
      <c r="E43" s="14"/>
      <c r="F43" s="26"/>
      <c r="H43" s="14"/>
      <c r="M43" s="31" t="s">
        <v>108</v>
      </c>
      <c r="N43" s="21">
        <v>13</v>
      </c>
      <c r="O43" s="50">
        <v>4</v>
      </c>
      <c r="P43" s="21">
        <v>9</v>
      </c>
      <c r="Q43" s="51">
        <f t="shared" si="1"/>
        <v>0.30769230769230771</v>
      </c>
    </row>
    <row r="44" spans="1:17" x14ac:dyDescent="0.25">
      <c r="A44" s="9"/>
      <c r="B44" s="9"/>
      <c r="C44" s="9"/>
      <c r="D44" s="52"/>
      <c r="E44" s="9"/>
      <c r="F44" s="52"/>
      <c r="G44" s="9"/>
      <c r="H44" s="9"/>
      <c r="I44" s="9"/>
      <c r="J44" s="46"/>
      <c r="K44" s="53"/>
      <c r="M44" s="31" t="s">
        <v>60</v>
      </c>
      <c r="N44" s="21">
        <v>3</v>
      </c>
      <c r="O44" s="50">
        <v>3</v>
      </c>
      <c r="P44" s="21">
        <v>0</v>
      </c>
      <c r="Q44" s="51">
        <f t="shared" si="1"/>
        <v>1</v>
      </c>
    </row>
    <row r="45" spans="1:17" x14ac:dyDescent="0.25">
      <c r="A45" s="6">
        <v>10</v>
      </c>
      <c r="B45" s="6">
        <v>8</v>
      </c>
      <c r="C45" s="6">
        <v>1994</v>
      </c>
      <c r="D45" s="7" t="s">
        <v>122</v>
      </c>
      <c r="E45" s="14" t="s">
        <v>44</v>
      </c>
      <c r="F45" s="5" t="s">
        <v>112</v>
      </c>
      <c r="G45" s="6">
        <v>0</v>
      </c>
      <c r="H45" s="14" t="s">
        <v>44</v>
      </c>
      <c r="I45" s="6">
        <v>2</v>
      </c>
      <c r="J45" s="23" t="s">
        <v>54</v>
      </c>
      <c r="K45" s="20">
        <v>414</v>
      </c>
      <c r="M45" s="31" t="s">
        <v>113</v>
      </c>
      <c r="N45" s="21">
        <v>8</v>
      </c>
      <c r="O45" s="50">
        <v>3</v>
      </c>
      <c r="P45" s="21">
        <v>5</v>
      </c>
      <c r="Q45" s="51">
        <f t="shared" si="1"/>
        <v>0.375</v>
      </c>
    </row>
    <row r="46" spans="1:17" x14ac:dyDescent="0.25">
      <c r="A46" s="6">
        <v>13</v>
      </c>
      <c r="B46" s="6">
        <v>8</v>
      </c>
      <c r="C46" s="6">
        <v>1994</v>
      </c>
      <c r="D46" s="5" t="s">
        <v>112</v>
      </c>
      <c r="E46" s="14" t="s">
        <v>44</v>
      </c>
      <c r="F46" s="7" t="s">
        <v>122</v>
      </c>
      <c r="G46" s="6">
        <v>2</v>
      </c>
      <c r="H46" s="14" t="s">
        <v>44</v>
      </c>
      <c r="I46" s="6">
        <v>1</v>
      </c>
      <c r="J46" s="23" t="s">
        <v>132</v>
      </c>
      <c r="K46" s="20">
        <v>746</v>
      </c>
      <c r="M46" s="31" t="s">
        <v>116</v>
      </c>
      <c r="N46" s="21">
        <v>5</v>
      </c>
      <c r="O46" s="50">
        <v>2</v>
      </c>
      <c r="P46" s="21">
        <v>3</v>
      </c>
      <c r="Q46" s="51">
        <f t="shared" si="1"/>
        <v>0.4</v>
      </c>
    </row>
    <row r="47" spans="1:17" x14ac:dyDescent="0.25">
      <c r="E47" s="6"/>
      <c r="J47" s="23"/>
      <c r="K47" s="20"/>
      <c r="M47" s="31" t="s">
        <v>115</v>
      </c>
      <c r="N47" s="21">
        <v>5</v>
      </c>
      <c r="O47" s="50">
        <v>2</v>
      </c>
      <c r="P47" s="21">
        <v>3</v>
      </c>
      <c r="Q47" s="51">
        <f>PRODUCT(O47/N47)</f>
        <v>0.4</v>
      </c>
    </row>
    <row r="48" spans="1:17" x14ac:dyDescent="0.25">
      <c r="A48" s="6">
        <v>10</v>
      </c>
      <c r="B48" s="6">
        <v>8</v>
      </c>
      <c r="C48" s="6">
        <v>1994</v>
      </c>
      <c r="D48" s="7" t="s">
        <v>120</v>
      </c>
      <c r="E48" s="14" t="s">
        <v>44</v>
      </c>
      <c r="F48" s="5" t="s">
        <v>49</v>
      </c>
      <c r="G48" s="6">
        <v>0</v>
      </c>
      <c r="H48" s="14" t="s">
        <v>44</v>
      </c>
      <c r="I48" s="6">
        <v>1</v>
      </c>
      <c r="J48" s="23" t="s">
        <v>30</v>
      </c>
      <c r="K48" s="20">
        <v>880</v>
      </c>
      <c r="M48" s="7" t="s">
        <v>114</v>
      </c>
      <c r="N48" s="21">
        <v>10</v>
      </c>
      <c r="O48" s="50">
        <v>2</v>
      </c>
      <c r="P48" s="21">
        <v>8</v>
      </c>
      <c r="Q48" s="51">
        <f>PRODUCT(O48/N48)</f>
        <v>0.2</v>
      </c>
    </row>
    <row r="49" spans="1:17" x14ac:dyDescent="0.25">
      <c r="A49" s="6">
        <v>13</v>
      </c>
      <c r="B49" s="6">
        <v>8</v>
      </c>
      <c r="C49" s="6">
        <v>1994</v>
      </c>
      <c r="D49" s="5" t="s">
        <v>49</v>
      </c>
      <c r="E49" s="14" t="s">
        <v>44</v>
      </c>
      <c r="F49" s="7" t="s">
        <v>120</v>
      </c>
      <c r="G49" s="6">
        <v>2</v>
      </c>
      <c r="H49" s="14" t="s">
        <v>44</v>
      </c>
      <c r="I49" s="6">
        <v>0</v>
      </c>
      <c r="J49" s="23" t="s">
        <v>133</v>
      </c>
      <c r="K49" s="20">
        <v>581</v>
      </c>
      <c r="M49" s="31" t="s">
        <v>118</v>
      </c>
      <c r="N49" s="21">
        <v>2</v>
      </c>
      <c r="O49" s="50">
        <v>1</v>
      </c>
      <c r="P49" s="21">
        <v>1</v>
      </c>
      <c r="Q49" s="51">
        <f>PRODUCT(O49/N49)</f>
        <v>0.5</v>
      </c>
    </row>
    <row r="50" spans="1:17" x14ac:dyDescent="0.25">
      <c r="E50" s="6"/>
      <c r="J50" s="23"/>
      <c r="K50" s="20"/>
      <c r="M50" s="31" t="s">
        <v>119</v>
      </c>
      <c r="N50" s="21">
        <v>3</v>
      </c>
      <c r="O50" s="50">
        <v>1</v>
      </c>
      <c r="P50" s="21">
        <v>2</v>
      </c>
      <c r="Q50" s="51">
        <f>PRODUCT(O50/N50)</f>
        <v>0.33333333333333331</v>
      </c>
    </row>
    <row r="51" spans="1:17" x14ac:dyDescent="0.25">
      <c r="A51" s="6">
        <v>10</v>
      </c>
      <c r="B51" s="6">
        <v>8</v>
      </c>
      <c r="C51" s="6">
        <v>1994</v>
      </c>
      <c r="D51" s="7" t="s">
        <v>108</v>
      </c>
      <c r="E51" s="14" t="s">
        <v>44</v>
      </c>
      <c r="F51" s="5" t="s">
        <v>5</v>
      </c>
      <c r="G51" s="6">
        <v>1</v>
      </c>
      <c r="H51" s="14" t="s">
        <v>44</v>
      </c>
      <c r="I51" s="6">
        <v>2</v>
      </c>
      <c r="J51" s="23" t="s">
        <v>134</v>
      </c>
      <c r="K51" s="20">
        <v>1532</v>
      </c>
      <c r="M51" s="31" t="s">
        <v>32</v>
      </c>
      <c r="N51" s="21">
        <v>1</v>
      </c>
      <c r="O51" s="50">
        <v>0</v>
      </c>
      <c r="P51" s="21">
        <v>1</v>
      </c>
      <c r="Q51" s="51">
        <f t="shared" ref="Q51:Q65" si="2">PRODUCT(O51/N51)</f>
        <v>0</v>
      </c>
    </row>
    <row r="52" spans="1:17" x14ac:dyDescent="0.25">
      <c r="A52" s="6">
        <v>13</v>
      </c>
      <c r="B52" s="6">
        <v>8</v>
      </c>
      <c r="C52" s="6">
        <v>1994</v>
      </c>
      <c r="D52" s="5" t="s">
        <v>5</v>
      </c>
      <c r="E52" s="14" t="s">
        <v>44</v>
      </c>
      <c r="F52" s="7" t="s">
        <v>108</v>
      </c>
      <c r="G52" s="6">
        <v>2</v>
      </c>
      <c r="H52" s="14" t="s">
        <v>44</v>
      </c>
      <c r="I52" s="6">
        <v>0</v>
      </c>
      <c r="J52" s="23" t="s">
        <v>135</v>
      </c>
      <c r="K52" s="20">
        <v>1287</v>
      </c>
      <c r="M52" s="7" t="s">
        <v>127</v>
      </c>
      <c r="N52" s="21">
        <v>1</v>
      </c>
      <c r="O52" s="50">
        <v>0</v>
      </c>
      <c r="P52" s="21">
        <v>1</v>
      </c>
      <c r="Q52" s="51">
        <f t="shared" si="2"/>
        <v>0</v>
      </c>
    </row>
    <row r="53" spans="1:17" x14ac:dyDescent="0.25">
      <c r="E53" s="6"/>
      <c r="J53" s="23"/>
      <c r="K53" s="20"/>
      <c r="M53" s="31" t="s">
        <v>126</v>
      </c>
      <c r="N53" s="21">
        <v>1</v>
      </c>
      <c r="O53" s="50">
        <v>0</v>
      </c>
      <c r="P53" s="21">
        <v>1</v>
      </c>
      <c r="Q53" s="51">
        <f t="shared" si="2"/>
        <v>0</v>
      </c>
    </row>
    <row r="54" spans="1:17" x14ac:dyDescent="0.25">
      <c r="A54" s="6">
        <v>10</v>
      </c>
      <c r="B54" s="6">
        <v>8</v>
      </c>
      <c r="C54" s="6">
        <v>1994</v>
      </c>
      <c r="D54" s="5" t="s">
        <v>109</v>
      </c>
      <c r="E54" s="14" t="s">
        <v>44</v>
      </c>
      <c r="F54" s="7" t="s">
        <v>67</v>
      </c>
      <c r="G54" s="6">
        <v>2</v>
      </c>
      <c r="H54" s="14" t="s">
        <v>44</v>
      </c>
      <c r="I54" s="6">
        <v>0</v>
      </c>
      <c r="J54" s="23" t="s">
        <v>136</v>
      </c>
      <c r="K54" s="20">
        <v>945</v>
      </c>
      <c r="M54" s="31" t="s">
        <v>3</v>
      </c>
      <c r="N54" s="21">
        <v>1</v>
      </c>
      <c r="O54" s="50">
        <v>0</v>
      </c>
      <c r="P54" s="21">
        <v>1</v>
      </c>
      <c r="Q54" s="51">
        <f t="shared" si="2"/>
        <v>0</v>
      </c>
    </row>
    <row r="55" spans="1:17" x14ac:dyDescent="0.25">
      <c r="A55" s="6">
        <v>13</v>
      </c>
      <c r="B55" s="6">
        <v>8</v>
      </c>
      <c r="C55" s="6">
        <v>1994</v>
      </c>
      <c r="D55" s="7" t="s">
        <v>67</v>
      </c>
      <c r="E55" s="14" t="s">
        <v>44</v>
      </c>
      <c r="F55" s="5" t="s">
        <v>109</v>
      </c>
      <c r="G55" s="6">
        <v>1</v>
      </c>
      <c r="H55" s="14" t="s">
        <v>44</v>
      </c>
      <c r="I55" s="6">
        <v>2</v>
      </c>
      <c r="J55" s="23" t="s">
        <v>137</v>
      </c>
      <c r="K55" s="20">
        <v>648</v>
      </c>
      <c r="M55" s="31" t="s">
        <v>129</v>
      </c>
      <c r="N55" s="21">
        <v>1</v>
      </c>
      <c r="O55" s="50">
        <v>0</v>
      </c>
      <c r="P55" s="21">
        <v>1</v>
      </c>
      <c r="Q55" s="51">
        <f t="shared" si="2"/>
        <v>0</v>
      </c>
    </row>
    <row r="56" spans="1:17" x14ac:dyDescent="0.25">
      <c r="D56" s="5"/>
      <c r="E56" s="14"/>
      <c r="H56" s="14"/>
      <c r="J56" s="7" t="s">
        <v>47</v>
      </c>
      <c r="K56" s="6">
        <f>SUM(K45:K55)</f>
        <v>7033</v>
      </c>
      <c r="M56" s="31" t="s">
        <v>128</v>
      </c>
      <c r="N56" s="21">
        <v>2</v>
      </c>
      <c r="O56" s="50">
        <v>1</v>
      </c>
      <c r="P56" s="21">
        <v>1</v>
      </c>
      <c r="Q56" s="51">
        <f t="shared" si="2"/>
        <v>0.5</v>
      </c>
    </row>
    <row r="57" spans="1:17" x14ac:dyDescent="0.25">
      <c r="D57" s="37"/>
      <c r="E57" s="14"/>
      <c r="F57" s="26"/>
      <c r="H57" s="14"/>
      <c r="J57" s="7" t="s">
        <v>46</v>
      </c>
      <c r="K57" s="19">
        <f>PRODUCT(K56/9)</f>
        <v>781.44444444444446</v>
      </c>
      <c r="M57" s="31" t="s">
        <v>66</v>
      </c>
      <c r="N57" s="21">
        <v>2</v>
      </c>
      <c r="O57" s="50">
        <v>0</v>
      </c>
      <c r="P57" s="21">
        <v>2</v>
      </c>
      <c r="Q57" s="51">
        <f t="shared" si="2"/>
        <v>0</v>
      </c>
    </row>
    <row r="58" spans="1:17" x14ac:dyDescent="0.25">
      <c r="E58" s="6"/>
      <c r="H58" s="14"/>
      <c r="J58" s="23"/>
      <c r="M58" s="31" t="s">
        <v>130</v>
      </c>
      <c r="N58" s="21">
        <v>2</v>
      </c>
      <c r="O58" s="50">
        <v>0</v>
      </c>
      <c r="P58" s="21">
        <v>2</v>
      </c>
      <c r="Q58" s="51">
        <f t="shared" si="2"/>
        <v>0</v>
      </c>
    </row>
    <row r="59" spans="1:17" x14ac:dyDescent="0.25">
      <c r="M59" s="31" t="s">
        <v>123</v>
      </c>
      <c r="N59" s="21">
        <v>2</v>
      </c>
      <c r="O59" s="50">
        <v>0</v>
      </c>
      <c r="P59" s="21">
        <v>2</v>
      </c>
      <c r="Q59" s="51">
        <f t="shared" si="2"/>
        <v>0</v>
      </c>
    </row>
    <row r="60" spans="1:17" x14ac:dyDescent="0.25">
      <c r="A60" s="9"/>
      <c r="B60" s="9"/>
      <c r="C60" s="9"/>
      <c r="D60" s="52"/>
      <c r="E60" s="9"/>
      <c r="F60" s="52"/>
      <c r="G60" s="9"/>
      <c r="H60" s="9"/>
      <c r="I60" s="9"/>
      <c r="J60" s="46"/>
      <c r="K60" s="53"/>
      <c r="M60" s="31" t="s">
        <v>125</v>
      </c>
      <c r="N60" s="21">
        <v>2</v>
      </c>
      <c r="O60" s="50">
        <v>0</v>
      </c>
      <c r="P60" s="21">
        <v>2</v>
      </c>
      <c r="Q60" s="51">
        <f t="shared" si="2"/>
        <v>0</v>
      </c>
    </row>
    <row r="61" spans="1:17" x14ac:dyDescent="0.25">
      <c r="A61" s="6">
        <v>9</v>
      </c>
      <c r="B61" s="6">
        <v>8</v>
      </c>
      <c r="C61" s="6">
        <v>1995</v>
      </c>
      <c r="D61" s="5" t="s">
        <v>49</v>
      </c>
      <c r="E61" s="14" t="s">
        <v>44</v>
      </c>
      <c r="F61" s="7" t="s">
        <v>117</v>
      </c>
      <c r="G61" s="6">
        <v>2</v>
      </c>
      <c r="H61" s="14" t="s">
        <v>44</v>
      </c>
      <c r="I61" s="6">
        <v>0</v>
      </c>
      <c r="J61" s="23" t="s">
        <v>138</v>
      </c>
      <c r="K61" s="20">
        <v>580</v>
      </c>
      <c r="M61" s="31" t="s">
        <v>131</v>
      </c>
      <c r="N61" s="21">
        <v>2</v>
      </c>
      <c r="O61" s="50">
        <v>0</v>
      </c>
      <c r="P61" s="21">
        <v>2</v>
      </c>
      <c r="Q61" s="51">
        <f t="shared" si="2"/>
        <v>0</v>
      </c>
    </row>
    <row r="62" spans="1:17" x14ac:dyDescent="0.25">
      <c r="A62" s="6">
        <v>13</v>
      </c>
      <c r="B62" s="6">
        <v>8</v>
      </c>
      <c r="C62" s="6">
        <v>1995</v>
      </c>
      <c r="D62" s="5" t="s">
        <v>117</v>
      </c>
      <c r="E62" s="14" t="s">
        <v>44</v>
      </c>
      <c r="F62" s="7" t="s">
        <v>49</v>
      </c>
      <c r="G62" s="6">
        <v>2</v>
      </c>
      <c r="H62" s="14" t="s">
        <v>44</v>
      </c>
      <c r="I62" s="6">
        <v>1</v>
      </c>
      <c r="J62" s="23" t="s">
        <v>139</v>
      </c>
      <c r="K62" s="20">
        <v>606</v>
      </c>
      <c r="M62" s="31" t="s">
        <v>124</v>
      </c>
      <c r="N62" s="21">
        <v>2</v>
      </c>
      <c r="O62" s="50">
        <v>0</v>
      </c>
      <c r="P62" s="21">
        <v>2</v>
      </c>
      <c r="Q62" s="51">
        <f t="shared" si="2"/>
        <v>0</v>
      </c>
    </row>
    <row r="63" spans="1:17" x14ac:dyDescent="0.25">
      <c r="A63" s="6">
        <v>17</v>
      </c>
      <c r="B63" s="6">
        <v>8</v>
      </c>
      <c r="C63" s="6">
        <v>1995</v>
      </c>
      <c r="D63" s="5" t="s">
        <v>49</v>
      </c>
      <c r="E63" s="14" t="s">
        <v>44</v>
      </c>
      <c r="F63" s="7" t="s">
        <v>117</v>
      </c>
      <c r="G63" s="6">
        <v>2</v>
      </c>
      <c r="H63" s="14" t="s">
        <v>44</v>
      </c>
      <c r="I63" s="6">
        <v>0</v>
      </c>
      <c r="J63" s="23" t="s">
        <v>140</v>
      </c>
      <c r="K63" s="20">
        <v>1093</v>
      </c>
      <c r="M63" s="31" t="s">
        <v>122</v>
      </c>
      <c r="N63" s="21">
        <v>3</v>
      </c>
      <c r="O63" s="50">
        <v>0</v>
      </c>
      <c r="P63" s="21">
        <v>3</v>
      </c>
      <c r="Q63" s="51">
        <f t="shared" si="2"/>
        <v>0</v>
      </c>
    </row>
    <row r="64" spans="1:17" x14ac:dyDescent="0.25">
      <c r="A64" s="6">
        <v>19</v>
      </c>
      <c r="B64" s="6">
        <v>8</v>
      </c>
      <c r="C64" s="6">
        <v>1995</v>
      </c>
      <c r="D64" s="7" t="s">
        <v>117</v>
      </c>
      <c r="E64" s="14" t="s">
        <v>44</v>
      </c>
      <c r="F64" s="5" t="s">
        <v>49</v>
      </c>
      <c r="G64" s="6">
        <v>1</v>
      </c>
      <c r="H64" s="14" t="s">
        <v>44</v>
      </c>
      <c r="I64" s="6">
        <v>2</v>
      </c>
      <c r="J64" s="23" t="s">
        <v>141</v>
      </c>
      <c r="K64" s="20">
        <v>372</v>
      </c>
      <c r="M64" s="31" t="s">
        <v>117</v>
      </c>
      <c r="N64" s="21">
        <v>3</v>
      </c>
      <c r="O64" s="50">
        <v>0</v>
      </c>
      <c r="P64" s="21">
        <v>3</v>
      </c>
      <c r="Q64" s="51">
        <f t="shared" si="2"/>
        <v>0</v>
      </c>
    </row>
    <row r="65" spans="1:17" x14ac:dyDescent="0.25">
      <c r="D65" s="5"/>
      <c r="E65" s="14"/>
      <c r="H65" s="14"/>
      <c r="J65" s="23"/>
      <c r="K65" s="20"/>
      <c r="M65" s="31" t="s">
        <v>120</v>
      </c>
      <c r="N65" s="21">
        <v>5</v>
      </c>
      <c r="O65" s="50">
        <v>0</v>
      </c>
      <c r="P65" s="21">
        <v>5</v>
      </c>
      <c r="Q65" s="51">
        <f t="shared" si="2"/>
        <v>0</v>
      </c>
    </row>
    <row r="66" spans="1:17" x14ac:dyDescent="0.25">
      <c r="A66" s="6">
        <v>9</v>
      </c>
      <c r="B66" s="6">
        <v>8</v>
      </c>
      <c r="C66" s="6">
        <v>1995</v>
      </c>
      <c r="D66" s="5" t="s">
        <v>5</v>
      </c>
      <c r="E66" s="6"/>
      <c r="F66" s="7" t="s">
        <v>120</v>
      </c>
      <c r="G66" s="6">
        <v>2</v>
      </c>
      <c r="H66" s="14" t="s">
        <v>44</v>
      </c>
      <c r="I66" s="6">
        <v>0</v>
      </c>
      <c r="J66" s="23" t="s">
        <v>95</v>
      </c>
      <c r="K66" s="20">
        <v>472</v>
      </c>
      <c r="M66" s="3"/>
      <c r="N66" s="6">
        <f>SUM(N36:N65)</f>
        <v>172</v>
      </c>
      <c r="O66" s="6">
        <f t="shared" ref="O66:P66" si="3">SUM(O36:O65)</f>
        <v>86</v>
      </c>
      <c r="P66" s="6">
        <f t="shared" si="3"/>
        <v>86</v>
      </c>
      <c r="Q66" s="6"/>
    </row>
    <row r="67" spans="1:17" x14ac:dyDescent="0.25">
      <c r="A67" s="6">
        <v>13</v>
      </c>
      <c r="B67" s="6">
        <v>8</v>
      </c>
      <c r="C67" s="6">
        <v>1995</v>
      </c>
      <c r="D67" s="7" t="s">
        <v>120</v>
      </c>
      <c r="E67" s="14" t="s">
        <v>44</v>
      </c>
      <c r="F67" s="5" t="s">
        <v>5</v>
      </c>
      <c r="G67" s="6">
        <v>1</v>
      </c>
      <c r="H67" s="14" t="s">
        <v>44</v>
      </c>
      <c r="I67" s="6">
        <v>2</v>
      </c>
      <c r="J67" s="23" t="s">
        <v>142</v>
      </c>
      <c r="K67" s="20">
        <v>632</v>
      </c>
    </row>
    <row r="68" spans="1:17" x14ac:dyDescent="0.25">
      <c r="A68" s="6">
        <v>17</v>
      </c>
      <c r="B68" s="6">
        <v>8</v>
      </c>
      <c r="C68" s="6">
        <v>1995</v>
      </c>
      <c r="D68" s="5" t="s">
        <v>5</v>
      </c>
      <c r="E68" s="14" t="s">
        <v>44</v>
      </c>
      <c r="F68" s="7" t="s">
        <v>120</v>
      </c>
      <c r="G68" s="6">
        <v>1</v>
      </c>
      <c r="H68" s="14" t="s">
        <v>44</v>
      </c>
      <c r="I68" s="6">
        <v>0</v>
      </c>
      <c r="J68" s="23" t="s">
        <v>143</v>
      </c>
      <c r="K68" s="20">
        <v>978</v>
      </c>
      <c r="M68" s="20"/>
      <c r="N68" s="23" t="s">
        <v>71</v>
      </c>
    </row>
    <row r="69" spans="1:17" x14ac:dyDescent="0.25">
      <c r="E69" s="6"/>
      <c r="J69" s="23"/>
      <c r="K69" s="20"/>
      <c r="M69" s="25"/>
      <c r="N69" s="6" t="s">
        <v>72</v>
      </c>
      <c r="O69" s="6" t="s">
        <v>73</v>
      </c>
      <c r="P69" s="6" t="s">
        <v>74</v>
      </c>
      <c r="Q69" s="6" t="s">
        <v>75</v>
      </c>
    </row>
    <row r="70" spans="1:17" x14ac:dyDescent="0.25">
      <c r="A70" s="6">
        <v>9</v>
      </c>
      <c r="B70" s="6">
        <v>8</v>
      </c>
      <c r="C70" s="6">
        <v>1995</v>
      </c>
      <c r="D70" s="5" t="s">
        <v>112</v>
      </c>
      <c r="E70" s="14" t="s">
        <v>44</v>
      </c>
      <c r="F70" s="7" t="s">
        <v>108</v>
      </c>
      <c r="G70" s="6">
        <v>1</v>
      </c>
      <c r="H70" s="14" t="s">
        <v>44</v>
      </c>
      <c r="I70" s="6">
        <v>0</v>
      </c>
      <c r="J70" s="23" t="s">
        <v>144</v>
      </c>
      <c r="K70" s="20">
        <v>960</v>
      </c>
      <c r="M70" s="6"/>
      <c r="N70" s="6">
        <v>1991</v>
      </c>
      <c r="O70" s="6">
        <v>5</v>
      </c>
      <c r="P70" s="6">
        <v>6923</v>
      </c>
      <c r="Q70" s="19">
        <f t="shared" ref="Q70:Q82" si="4">PRODUCT(P70/O70)</f>
        <v>1384.6</v>
      </c>
    </row>
    <row r="71" spans="1:17" x14ac:dyDescent="0.25">
      <c r="A71" s="6">
        <v>13</v>
      </c>
      <c r="B71" s="6">
        <v>8</v>
      </c>
      <c r="C71" s="6">
        <v>1995</v>
      </c>
      <c r="D71" s="7" t="s">
        <v>108</v>
      </c>
      <c r="E71" s="14" t="s">
        <v>44</v>
      </c>
      <c r="F71" s="5" t="s">
        <v>112</v>
      </c>
      <c r="G71" s="6">
        <v>0</v>
      </c>
      <c r="H71" s="14" t="s">
        <v>44</v>
      </c>
      <c r="I71" s="6">
        <v>2</v>
      </c>
      <c r="J71" s="23" t="s">
        <v>145</v>
      </c>
      <c r="K71" s="20">
        <v>1164</v>
      </c>
      <c r="M71" s="6"/>
      <c r="N71" s="6">
        <v>1992</v>
      </c>
      <c r="O71" s="6">
        <v>9</v>
      </c>
      <c r="P71" s="6">
        <v>8372</v>
      </c>
      <c r="Q71" s="19">
        <f t="shared" si="4"/>
        <v>930.22222222222217</v>
      </c>
    </row>
    <row r="72" spans="1:17" x14ac:dyDescent="0.25">
      <c r="A72" s="6">
        <v>17</v>
      </c>
      <c r="B72" s="6">
        <v>8</v>
      </c>
      <c r="C72" s="6">
        <v>1995</v>
      </c>
      <c r="D72" s="5" t="s">
        <v>112</v>
      </c>
      <c r="E72" s="6"/>
      <c r="F72" s="7" t="s">
        <v>108</v>
      </c>
      <c r="G72" s="6">
        <v>2</v>
      </c>
      <c r="H72" s="14" t="s">
        <v>44</v>
      </c>
      <c r="I72" s="6">
        <v>1</v>
      </c>
      <c r="J72" s="23" t="s">
        <v>146</v>
      </c>
      <c r="K72" s="20">
        <v>1019</v>
      </c>
      <c r="M72" s="6"/>
      <c r="N72" s="6">
        <v>1993</v>
      </c>
      <c r="O72" s="6">
        <v>9</v>
      </c>
      <c r="P72" s="6">
        <v>9614</v>
      </c>
      <c r="Q72" s="19">
        <f t="shared" si="4"/>
        <v>1068.2222222222222</v>
      </c>
    </row>
    <row r="73" spans="1:17" x14ac:dyDescent="0.25">
      <c r="E73" s="6"/>
      <c r="J73" s="23"/>
      <c r="K73" s="20"/>
      <c r="M73" s="6"/>
      <c r="N73" s="6">
        <v>1994</v>
      </c>
      <c r="O73" s="6">
        <v>8</v>
      </c>
      <c r="P73" s="6">
        <v>7033</v>
      </c>
      <c r="Q73" s="19">
        <f t="shared" si="4"/>
        <v>879.125</v>
      </c>
    </row>
    <row r="74" spans="1:17" x14ac:dyDescent="0.25">
      <c r="A74" s="6">
        <v>9</v>
      </c>
      <c r="B74" s="6">
        <v>8</v>
      </c>
      <c r="C74" s="6">
        <v>1995</v>
      </c>
      <c r="D74" s="7" t="s">
        <v>109</v>
      </c>
      <c r="E74" s="6"/>
      <c r="F74" s="5" t="s">
        <v>67</v>
      </c>
      <c r="G74" s="6">
        <v>0</v>
      </c>
      <c r="H74" s="14" t="s">
        <v>44</v>
      </c>
      <c r="I74" s="6">
        <v>1</v>
      </c>
      <c r="J74" s="23" t="s">
        <v>147</v>
      </c>
      <c r="K74" s="20">
        <v>650</v>
      </c>
      <c r="M74" s="6"/>
      <c r="N74" s="6">
        <v>1995</v>
      </c>
      <c r="O74" s="6">
        <v>14</v>
      </c>
      <c r="P74" s="6">
        <v>10893</v>
      </c>
      <c r="Q74" s="19">
        <f t="shared" si="4"/>
        <v>778.07142857142856</v>
      </c>
    </row>
    <row r="75" spans="1:17" x14ac:dyDescent="0.25">
      <c r="A75" s="6">
        <v>13</v>
      </c>
      <c r="B75" s="6">
        <v>8</v>
      </c>
      <c r="C75" s="6">
        <v>1995</v>
      </c>
      <c r="D75" s="5" t="s">
        <v>67</v>
      </c>
      <c r="E75" s="14" t="s">
        <v>44</v>
      </c>
      <c r="F75" s="7" t="s">
        <v>109</v>
      </c>
      <c r="G75" s="6">
        <v>2</v>
      </c>
      <c r="H75" s="14" t="s">
        <v>44</v>
      </c>
      <c r="I75" s="6">
        <v>1</v>
      </c>
      <c r="J75" s="23" t="s">
        <v>148</v>
      </c>
      <c r="K75" s="20">
        <v>786</v>
      </c>
      <c r="M75" s="6"/>
      <c r="N75" s="6">
        <v>1996</v>
      </c>
      <c r="O75" s="6">
        <v>16</v>
      </c>
      <c r="P75" s="6"/>
      <c r="Q75" s="19">
        <f t="shared" si="4"/>
        <v>0</v>
      </c>
    </row>
    <row r="76" spans="1:17" x14ac:dyDescent="0.25">
      <c r="A76" s="6">
        <v>17</v>
      </c>
      <c r="B76" s="6">
        <v>8</v>
      </c>
      <c r="C76" s="6">
        <v>1995</v>
      </c>
      <c r="D76" s="5" t="s">
        <v>109</v>
      </c>
      <c r="E76" s="14" t="s">
        <v>44</v>
      </c>
      <c r="F76" s="7" t="s">
        <v>67</v>
      </c>
      <c r="G76" s="6">
        <v>2</v>
      </c>
      <c r="H76" s="14" t="s">
        <v>44</v>
      </c>
      <c r="I76" s="6">
        <v>0</v>
      </c>
      <c r="J76" s="23" t="s">
        <v>149</v>
      </c>
      <c r="K76" s="20">
        <v>793</v>
      </c>
      <c r="M76" s="6"/>
      <c r="N76" s="6">
        <v>1997</v>
      </c>
      <c r="O76" s="6">
        <v>16</v>
      </c>
      <c r="P76" s="6"/>
      <c r="Q76" s="19">
        <f t="shared" si="4"/>
        <v>0</v>
      </c>
    </row>
    <row r="77" spans="1:17" x14ac:dyDescent="0.25">
      <c r="A77" s="6">
        <v>19</v>
      </c>
      <c r="B77" s="6">
        <v>8</v>
      </c>
      <c r="C77" s="6">
        <v>1995</v>
      </c>
      <c r="D77" s="5" t="s">
        <v>67</v>
      </c>
      <c r="E77" s="14" t="s">
        <v>44</v>
      </c>
      <c r="F77" s="7" t="s">
        <v>109</v>
      </c>
      <c r="G77" s="6">
        <v>2</v>
      </c>
      <c r="H77" s="14" t="s">
        <v>44</v>
      </c>
      <c r="I77" s="6">
        <v>1</v>
      </c>
      <c r="J77" s="23" t="s">
        <v>150</v>
      </c>
      <c r="K77" s="20">
        <v>788</v>
      </c>
      <c r="M77" s="6"/>
      <c r="N77" s="6">
        <v>1998</v>
      </c>
      <c r="O77" s="6">
        <v>15</v>
      </c>
      <c r="P77" s="6"/>
      <c r="Q77" s="19">
        <f t="shared" si="4"/>
        <v>0</v>
      </c>
    </row>
    <row r="78" spans="1:17" x14ac:dyDescent="0.25">
      <c r="E78" s="14"/>
      <c r="H78" s="14"/>
      <c r="J78" s="7" t="s">
        <v>47</v>
      </c>
      <c r="K78" s="6">
        <f>SUM(K61:K77)</f>
        <v>10893</v>
      </c>
      <c r="M78" s="6"/>
      <c r="N78" s="6">
        <v>1999</v>
      </c>
      <c r="O78" s="6">
        <v>12</v>
      </c>
      <c r="P78" s="6"/>
      <c r="Q78" s="19">
        <f t="shared" si="4"/>
        <v>0</v>
      </c>
    </row>
    <row r="79" spans="1:17" x14ac:dyDescent="0.25">
      <c r="E79" s="14"/>
      <c r="H79" s="14"/>
      <c r="J79" s="7" t="s">
        <v>46</v>
      </c>
      <c r="K79" s="19">
        <f>PRODUCT(K78/9)</f>
        <v>1210.3333333333333</v>
      </c>
      <c r="M79" s="6"/>
      <c r="N79" s="6">
        <v>2000</v>
      </c>
      <c r="O79" s="6">
        <v>15</v>
      </c>
      <c r="P79" s="6">
        <v>10685</v>
      </c>
      <c r="Q79" s="19">
        <f t="shared" si="4"/>
        <v>712.33333333333337</v>
      </c>
    </row>
    <row r="80" spans="1:17" x14ac:dyDescent="0.25">
      <c r="E80" s="6"/>
      <c r="H80" s="14"/>
      <c r="J80" s="23"/>
      <c r="K80" s="20"/>
      <c r="M80" s="6"/>
      <c r="N80" s="6">
        <v>2001</v>
      </c>
      <c r="O80" s="6">
        <v>14</v>
      </c>
      <c r="P80" s="6">
        <v>9596</v>
      </c>
      <c r="Q80" s="19">
        <f t="shared" si="4"/>
        <v>685.42857142857144</v>
      </c>
    </row>
    <row r="81" spans="1:17" x14ac:dyDescent="0.25">
      <c r="A81" s="9"/>
      <c r="B81" s="9"/>
      <c r="C81" s="9"/>
      <c r="D81" s="52"/>
      <c r="E81" s="9"/>
      <c r="F81" s="52"/>
      <c r="G81" s="9"/>
      <c r="H81" s="9"/>
      <c r="I81" s="9"/>
      <c r="J81" s="46"/>
      <c r="K81" s="53"/>
      <c r="M81" s="6"/>
      <c r="N81" s="6">
        <v>2002</v>
      </c>
      <c r="O81" s="6">
        <v>13</v>
      </c>
      <c r="P81" s="6">
        <v>7949</v>
      </c>
      <c r="Q81" s="19">
        <f t="shared" si="4"/>
        <v>611.46153846153845</v>
      </c>
    </row>
    <row r="82" spans="1:17" x14ac:dyDescent="0.25">
      <c r="A82" s="6">
        <v>10</v>
      </c>
      <c r="B82" s="6">
        <v>8</v>
      </c>
      <c r="C82" s="6">
        <v>1996</v>
      </c>
      <c r="D82" s="5" t="s">
        <v>67</v>
      </c>
      <c r="E82" s="14" t="s">
        <v>44</v>
      </c>
      <c r="F82" s="7" t="s">
        <v>117</v>
      </c>
      <c r="G82" s="6">
        <v>2</v>
      </c>
      <c r="H82" s="14" t="s">
        <v>44</v>
      </c>
      <c r="I82" s="6">
        <v>0</v>
      </c>
      <c r="J82" s="23" t="s">
        <v>151</v>
      </c>
      <c r="K82" s="20"/>
      <c r="M82" s="6"/>
      <c r="N82" s="6">
        <v>2003</v>
      </c>
      <c r="O82" s="6">
        <v>17</v>
      </c>
      <c r="P82" s="6">
        <v>12032</v>
      </c>
      <c r="Q82" s="19">
        <f t="shared" si="4"/>
        <v>707.76470588235293</v>
      </c>
    </row>
    <row r="83" spans="1:17" x14ac:dyDescent="0.25">
      <c r="A83" s="6">
        <v>11</v>
      </c>
      <c r="B83" s="6">
        <v>8</v>
      </c>
      <c r="C83" s="6">
        <v>1996</v>
      </c>
      <c r="D83" s="7" t="s">
        <v>117</v>
      </c>
      <c r="E83" s="14" t="s">
        <v>44</v>
      </c>
      <c r="F83" s="5" t="s">
        <v>67</v>
      </c>
      <c r="G83" s="6">
        <v>0</v>
      </c>
      <c r="H83" s="14" t="s">
        <v>44</v>
      </c>
      <c r="I83" s="6">
        <v>2</v>
      </c>
      <c r="J83" s="23" t="s">
        <v>152</v>
      </c>
      <c r="K83" s="20">
        <v>314</v>
      </c>
      <c r="M83" s="6"/>
      <c r="N83" s="6" t="s">
        <v>153</v>
      </c>
      <c r="O83" s="6"/>
      <c r="P83" s="6"/>
      <c r="Q83" s="19"/>
    </row>
    <row r="84" spans="1:17" x14ac:dyDescent="0.25">
      <c r="A84" s="6">
        <v>14</v>
      </c>
      <c r="B84" s="6">
        <v>8</v>
      </c>
      <c r="C84" s="6">
        <v>1996</v>
      </c>
      <c r="D84" s="5" t="s">
        <v>67</v>
      </c>
      <c r="E84" s="14" t="s">
        <v>44</v>
      </c>
      <c r="F84" s="7" t="s">
        <v>117</v>
      </c>
      <c r="G84" s="6">
        <v>2</v>
      </c>
      <c r="H84" s="14" t="s">
        <v>44</v>
      </c>
      <c r="I84" s="6">
        <v>0</v>
      </c>
      <c r="J84" s="23" t="s">
        <v>154</v>
      </c>
      <c r="K84" s="20"/>
      <c r="M84" s="6"/>
      <c r="N84" s="6">
        <v>2009</v>
      </c>
      <c r="O84" s="6">
        <v>12</v>
      </c>
      <c r="P84" s="6">
        <v>5492</v>
      </c>
      <c r="Q84" s="19">
        <f>PRODUCT(P84/O84)</f>
        <v>457.66666666666669</v>
      </c>
    </row>
    <row r="85" spans="1:17" x14ac:dyDescent="0.25">
      <c r="E85" s="14"/>
      <c r="F85" s="5"/>
      <c r="H85" s="14"/>
      <c r="J85" s="23"/>
      <c r="K85" s="20"/>
      <c r="N85" s="6">
        <v>2010</v>
      </c>
      <c r="O85" s="6">
        <v>13</v>
      </c>
      <c r="P85" s="6">
        <v>7833</v>
      </c>
      <c r="Q85" s="19">
        <f>PRODUCT(P85/O85)</f>
        <v>602.53846153846155</v>
      </c>
    </row>
    <row r="86" spans="1:17" x14ac:dyDescent="0.25">
      <c r="A86" s="6">
        <v>10</v>
      </c>
      <c r="B86" s="6">
        <v>8</v>
      </c>
      <c r="C86" s="6">
        <v>1996</v>
      </c>
      <c r="D86" s="5" t="s">
        <v>49</v>
      </c>
      <c r="E86" s="14" t="s">
        <v>44</v>
      </c>
      <c r="F86" s="7" t="s">
        <v>109</v>
      </c>
      <c r="G86" s="6">
        <v>1</v>
      </c>
      <c r="H86" s="14" t="s">
        <v>44</v>
      </c>
      <c r="I86" s="6">
        <v>0</v>
      </c>
      <c r="J86" s="23" t="s">
        <v>18</v>
      </c>
      <c r="K86" s="20"/>
      <c r="N86" s="6">
        <v>2011</v>
      </c>
      <c r="O86" s="6">
        <v>13</v>
      </c>
      <c r="P86" s="6">
        <v>9834</v>
      </c>
      <c r="Q86" s="19">
        <f>PRODUCT(P86/O86)</f>
        <v>756.46153846153845</v>
      </c>
    </row>
    <row r="87" spans="1:17" x14ac:dyDescent="0.25">
      <c r="A87" s="6">
        <v>11</v>
      </c>
      <c r="B87" s="6">
        <v>8</v>
      </c>
      <c r="C87" s="6">
        <v>1996</v>
      </c>
      <c r="D87" s="5" t="s">
        <v>109</v>
      </c>
      <c r="E87" s="14" t="s">
        <v>44</v>
      </c>
      <c r="F87" s="7" t="s">
        <v>49</v>
      </c>
      <c r="G87" s="6">
        <v>2</v>
      </c>
      <c r="H87" s="14" t="s">
        <v>44</v>
      </c>
      <c r="I87" s="6">
        <v>1</v>
      </c>
      <c r="J87" s="23" t="s">
        <v>155</v>
      </c>
      <c r="K87" s="20">
        <v>748</v>
      </c>
      <c r="N87" s="6">
        <v>2012</v>
      </c>
      <c r="O87" s="6">
        <v>14</v>
      </c>
      <c r="P87" s="6">
        <v>10114</v>
      </c>
      <c r="Q87" s="19">
        <v>722</v>
      </c>
    </row>
    <row r="88" spans="1:17" x14ac:dyDescent="0.25">
      <c r="A88" s="6">
        <v>14</v>
      </c>
      <c r="B88" s="6">
        <v>8</v>
      </c>
      <c r="C88" s="6">
        <v>1996</v>
      </c>
      <c r="D88" s="5" t="s">
        <v>49</v>
      </c>
      <c r="E88" s="14" t="s">
        <v>44</v>
      </c>
      <c r="F88" s="7" t="s">
        <v>109</v>
      </c>
      <c r="G88" s="6">
        <v>1</v>
      </c>
      <c r="H88" s="14" t="s">
        <v>44</v>
      </c>
      <c r="I88" s="6">
        <v>0</v>
      </c>
      <c r="J88" s="23" t="s">
        <v>156</v>
      </c>
      <c r="K88" s="20"/>
      <c r="N88" s="6">
        <v>2013</v>
      </c>
      <c r="O88" s="6">
        <v>13</v>
      </c>
      <c r="P88" s="6">
        <v>5196</v>
      </c>
      <c r="Q88" s="19">
        <v>400</v>
      </c>
    </row>
    <row r="89" spans="1:17" x14ac:dyDescent="0.25">
      <c r="A89" s="6">
        <v>17</v>
      </c>
      <c r="B89" s="6">
        <v>8</v>
      </c>
      <c r="C89" s="6">
        <v>1996</v>
      </c>
      <c r="D89" s="7" t="s">
        <v>109</v>
      </c>
      <c r="E89" s="14" t="s">
        <v>44</v>
      </c>
      <c r="F89" s="5" t="s">
        <v>49</v>
      </c>
      <c r="G89" s="6">
        <v>0</v>
      </c>
      <c r="H89" s="14" t="s">
        <v>44</v>
      </c>
      <c r="I89" s="6">
        <v>2</v>
      </c>
      <c r="J89" s="23" t="s">
        <v>157</v>
      </c>
      <c r="K89" s="20"/>
      <c r="N89" s="6">
        <v>2014</v>
      </c>
      <c r="O89" s="6">
        <v>13</v>
      </c>
      <c r="P89" s="6">
        <v>8064</v>
      </c>
      <c r="Q89" s="19">
        <v>620</v>
      </c>
    </row>
    <row r="90" spans="1:17" x14ac:dyDescent="0.25">
      <c r="E90" s="14"/>
      <c r="F90" s="5"/>
      <c r="H90" s="14"/>
      <c r="J90" s="23"/>
      <c r="K90" s="20"/>
      <c r="N90" s="6">
        <v>2015</v>
      </c>
      <c r="O90" s="6">
        <v>13</v>
      </c>
      <c r="P90" s="6">
        <v>9936</v>
      </c>
      <c r="Q90" s="19">
        <v>764</v>
      </c>
    </row>
    <row r="91" spans="1:17" x14ac:dyDescent="0.25">
      <c r="A91" s="6">
        <v>10</v>
      </c>
      <c r="B91" s="6">
        <v>8</v>
      </c>
      <c r="C91" s="6">
        <v>1996</v>
      </c>
      <c r="D91" s="5" t="s">
        <v>112</v>
      </c>
      <c r="E91" s="14" t="s">
        <v>44</v>
      </c>
      <c r="F91" s="7" t="s">
        <v>108</v>
      </c>
      <c r="G91" s="6">
        <v>2</v>
      </c>
      <c r="H91" s="14" t="s">
        <v>44</v>
      </c>
      <c r="I91" s="6">
        <v>1</v>
      </c>
      <c r="J91" s="23" t="s">
        <v>158</v>
      </c>
      <c r="K91" s="20"/>
      <c r="N91" s="6">
        <v>2016</v>
      </c>
      <c r="O91" s="6">
        <v>12</v>
      </c>
      <c r="P91" s="6">
        <v>6630</v>
      </c>
      <c r="Q91" s="19">
        <f>PRODUCT(P91/O91)</f>
        <v>552.5</v>
      </c>
    </row>
    <row r="92" spans="1:17" x14ac:dyDescent="0.25">
      <c r="A92" s="6">
        <v>11</v>
      </c>
      <c r="B92" s="6">
        <v>8</v>
      </c>
      <c r="C92" s="6">
        <v>1996</v>
      </c>
      <c r="D92" s="5" t="s">
        <v>108</v>
      </c>
      <c r="E92" s="14" t="s">
        <v>44</v>
      </c>
      <c r="F92" s="7" t="s">
        <v>112</v>
      </c>
      <c r="G92" s="6">
        <v>2</v>
      </c>
      <c r="H92" s="14" t="s">
        <v>44</v>
      </c>
      <c r="I92" s="6">
        <v>1</v>
      </c>
      <c r="J92" s="23" t="s">
        <v>159</v>
      </c>
      <c r="K92" s="20">
        <v>1141</v>
      </c>
      <c r="N92" s="6">
        <v>2017</v>
      </c>
      <c r="O92" s="6">
        <v>14</v>
      </c>
      <c r="P92" s="6">
        <v>8915</v>
      </c>
      <c r="Q92" s="19">
        <f>PRODUCT(P92/O92)</f>
        <v>636.78571428571433</v>
      </c>
    </row>
    <row r="93" spans="1:17" x14ac:dyDescent="0.25">
      <c r="A93" s="6">
        <v>14</v>
      </c>
      <c r="B93" s="6">
        <v>8</v>
      </c>
      <c r="C93" s="6">
        <v>1996</v>
      </c>
      <c r="D93" s="7" t="s">
        <v>112</v>
      </c>
      <c r="E93" s="14" t="s">
        <v>44</v>
      </c>
      <c r="F93" s="5" t="s">
        <v>108</v>
      </c>
      <c r="G93" s="6">
        <v>0</v>
      </c>
      <c r="H93" s="14" t="s">
        <v>44</v>
      </c>
      <c r="I93" s="6">
        <v>2</v>
      </c>
      <c r="J93" s="23" t="s">
        <v>160</v>
      </c>
      <c r="K93" s="20"/>
      <c r="O93" s="6">
        <f>SUM(O70:O92)</f>
        <v>280</v>
      </c>
      <c r="P93" s="6">
        <f>SUM(P70:P92)</f>
        <v>155111</v>
      </c>
      <c r="Q93" s="19">
        <f>PRODUCT(P93/O93)</f>
        <v>553.96785714285716</v>
      </c>
    </row>
    <row r="94" spans="1:17" x14ac:dyDescent="0.25">
      <c r="A94" s="6">
        <v>17</v>
      </c>
      <c r="B94" s="6">
        <v>8</v>
      </c>
      <c r="C94" s="6">
        <v>1996</v>
      </c>
      <c r="D94" s="5" t="s">
        <v>108</v>
      </c>
      <c r="E94" s="14" t="s">
        <v>44</v>
      </c>
      <c r="F94" s="7" t="s">
        <v>112</v>
      </c>
      <c r="G94" s="6">
        <v>2</v>
      </c>
      <c r="H94" s="14" t="s">
        <v>44</v>
      </c>
      <c r="I94" s="6">
        <v>1</v>
      </c>
      <c r="J94" s="23" t="s">
        <v>161</v>
      </c>
      <c r="K94" s="20"/>
    </row>
    <row r="95" spans="1:17" x14ac:dyDescent="0.25">
      <c r="E95" s="6"/>
      <c r="J95" s="23"/>
      <c r="K95" s="20"/>
    </row>
    <row r="96" spans="1:17" x14ac:dyDescent="0.25">
      <c r="A96" s="6">
        <v>10</v>
      </c>
      <c r="B96" s="6">
        <v>8</v>
      </c>
      <c r="C96" s="6">
        <v>1996</v>
      </c>
      <c r="D96" s="7" t="s">
        <v>120</v>
      </c>
      <c r="E96" s="14" t="s">
        <v>44</v>
      </c>
      <c r="F96" s="5" t="s">
        <v>5</v>
      </c>
      <c r="G96" s="6">
        <v>1</v>
      </c>
      <c r="H96" s="14" t="s">
        <v>44</v>
      </c>
      <c r="I96" s="6">
        <v>2</v>
      </c>
      <c r="J96" s="23" t="s">
        <v>162</v>
      </c>
      <c r="K96" s="20"/>
    </row>
    <row r="97" spans="1:17" x14ac:dyDescent="0.25">
      <c r="A97" s="6">
        <v>11</v>
      </c>
      <c r="B97" s="6">
        <v>8</v>
      </c>
      <c r="C97" s="6">
        <v>1996</v>
      </c>
      <c r="D97" s="5" t="s">
        <v>5</v>
      </c>
      <c r="E97" s="14" t="s">
        <v>44</v>
      </c>
      <c r="F97" s="7" t="s">
        <v>120</v>
      </c>
      <c r="G97" s="6">
        <v>2</v>
      </c>
      <c r="H97" s="14" t="s">
        <v>44</v>
      </c>
      <c r="I97" s="6">
        <v>0</v>
      </c>
      <c r="J97" s="23" t="s">
        <v>163</v>
      </c>
      <c r="K97" s="20">
        <v>1020</v>
      </c>
      <c r="L97"/>
      <c r="M97"/>
      <c r="N97"/>
      <c r="O97"/>
      <c r="P97"/>
      <c r="Q97"/>
    </row>
    <row r="98" spans="1:17" x14ac:dyDescent="0.25">
      <c r="A98" s="6">
        <v>14</v>
      </c>
      <c r="B98" s="6">
        <v>8</v>
      </c>
      <c r="C98" s="6">
        <v>1996</v>
      </c>
      <c r="D98" s="5" t="s">
        <v>120</v>
      </c>
      <c r="E98" s="14" t="s">
        <v>44</v>
      </c>
      <c r="F98" s="7" t="s">
        <v>5</v>
      </c>
      <c r="G98" s="6">
        <v>2</v>
      </c>
      <c r="H98" s="14" t="s">
        <v>44</v>
      </c>
      <c r="I98" s="6">
        <v>1</v>
      </c>
      <c r="J98" s="23" t="s">
        <v>164</v>
      </c>
      <c r="K98" s="20"/>
      <c r="L98"/>
      <c r="M98"/>
      <c r="N98"/>
      <c r="O98"/>
      <c r="P98"/>
      <c r="Q98"/>
    </row>
    <row r="99" spans="1:17" x14ac:dyDescent="0.25">
      <c r="A99" s="6">
        <v>17</v>
      </c>
      <c r="B99" s="6">
        <v>8</v>
      </c>
      <c r="C99" s="6">
        <v>1996</v>
      </c>
      <c r="D99" s="7" t="s">
        <v>5</v>
      </c>
      <c r="E99" s="14" t="s">
        <v>44</v>
      </c>
      <c r="F99" s="5" t="s">
        <v>120</v>
      </c>
      <c r="G99" s="6">
        <v>1</v>
      </c>
      <c r="H99" s="14" t="s">
        <v>44</v>
      </c>
      <c r="I99" s="6">
        <v>2</v>
      </c>
      <c r="J99" s="23" t="s">
        <v>165</v>
      </c>
      <c r="K99" s="20"/>
      <c r="L99"/>
      <c r="M99"/>
      <c r="N99"/>
      <c r="O99"/>
      <c r="P99"/>
      <c r="Q99"/>
    </row>
    <row r="100" spans="1:17" x14ac:dyDescent="0.25">
      <c r="A100" s="6">
        <v>18</v>
      </c>
      <c r="B100" s="6">
        <v>8</v>
      </c>
      <c r="C100" s="6">
        <v>1996</v>
      </c>
      <c r="D100" s="7" t="s">
        <v>120</v>
      </c>
      <c r="E100" s="14" t="s">
        <v>44</v>
      </c>
      <c r="F100" s="5" t="s">
        <v>5</v>
      </c>
      <c r="G100" s="6">
        <v>0</v>
      </c>
      <c r="H100" s="14" t="s">
        <v>44</v>
      </c>
      <c r="I100" s="6">
        <v>2</v>
      </c>
      <c r="J100" s="23" t="s">
        <v>10</v>
      </c>
      <c r="K100" s="20">
        <v>1852</v>
      </c>
      <c r="L100"/>
      <c r="M100"/>
      <c r="N100"/>
      <c r="O100"/>
      <c r="P100"/>
      <c r="Q100"/>
    </row>
    <row r="101" spans="1:17" x14ac:dyDescent="0.25">
      <c r="E101" s="14"/>
      <c r="H101" s="14"/>
      <c r="J101" s="7" t="s">
        <v>47</v>
      </c>
      <c r="K101" s="6">
        <f>SUM(K83:K100)</f>
        <v>5075</v>
      </c>
      <c r="L101"/>
      <c r="M101"/>
      <c r="N101"/>
      <c r="O101"/>
      <c r="P101"/>
      <c r="Q101"/>
    </row>
    <row r="102" spans="1:17" x14ac:dyDescent="0.25">
      <c r="E102" s="14"/>
      <c r="H102" s="14"/>
      <c r="J102" s="7" t="s">
        <v>46</v>
      </c>
      <c r="K102" s="19">
        <f>PRODUCT(K101/9)</f>
        <v>563.88888888888891</v>
      </c>
      <c r="L102"/>
      <c r="M102"/>
      <c r="N102"/>
      <c r="O102"/>
      <c r="P102"/>
      <c r="Q102"/>
    </row>
    <row r="103" spans="1:17" x14ac:dyDescent="0.25">
      <c r="E103" s="6"/>
      <c r="G103" s="18"/>
      <c r="H103" s="14"/>
      <c r="I103" s="18"/>
      <c r="J103" s="20"/>
      <c r="K103" s="19"/>
      <c r="L103"/>
      <c r="M103"/>
      <c r="N103"/>
      <c r="O103"/>
      <c r="P103"/>
      <c r="Q103"/>
    </row>
    <row r="104" spans="1:17" x14ac:dyDescent="0.25">
      <c r="A104" s="12"/>
      <c r="B104" s="12"/>
      <c r="C104" s="12"/>
      <c r="D104" s="46"/>
      <c r="E104" s="12"/>
      <c r="F104" s="13"/>
      <c r="G104" s="12"/>
      <c r="H104" s="12"/>
      <c r="I104" s="12"/>
      <c r="J104" s="47"/>
      <c r="K104" s="54"/>
      <c r="L104"/>
      <c r="M104"/>
      <c r="N104"/>
      <c r="O104"/>
      <c r="P104"/>
      <c r="Q104"/>
    </row>
    <row r="105" spans="1:17" x14ac:dyDescent="0.25">
      <c r="A105" s="6">
        <v>7</v>
      </c>
      <c r="B105" s="6">
        <v>8</v>
      </c>
      <c r="C105" s="6">
        <v>1997</v>
      </c>
      <c r="D105" s="5" t="s">
        <v>67</v>
      </c>
      <c r="E105" s="14" t="s">
        <v>44</v>
      </c>
      <c r="F105" s="7" t="s">
        <v>166</v>
      </c>
      <c r="G105" s="6">
        <v>2</v>
      </c>
      <c r="H105" s="14" t="s">
        <v>44</v>
      </c>
      <c r="I105" s="6">
        <v>0</v>
      </c>
      <c r="J105" s="23" t="s">
        <v>167</v>
      </c>
      <c r="K105" s="20">
        <v>836</v>
      </c>
      <c r="L105"/>
      <c r="M105"/>
      <c r="N105"/>
      <c r="O105"/>
      <c r="P105"/>
      <c r="Q105"/>
    </row>
    <row r="106" spans="1:17" x14ac:dyDescent="0.25">
      <c r="A106" s="6">
        <v>9</v>
      </c>
      <c r="B106" s="6">
        <v>8</v>
      </c>
      <c r="C106" s="6">
        <v>1997</v>
      </c>
      <c r="D106" s="7" t="s">
        <v>166</v>
      </c>
      <c r="E106" s="14" t="s">
        <v>44</v>
      </c>
      <c r="F106" s="5" t="s">
        <v>67</v>
      </c>
      <c r="G106" s="6">
        <v>0</v>
      </c>
      <c r="H106" s="14" t="s">
        <v>44</v>
      </c>
      <c r="I106" s="6">
        <v>2</v>
      </c>
      <c r="J106" s="23" t="s">
        <v>168</v>
      </c>
      <c r="K106" s="20">
        <v>298</v>
      </c>
      <c r="L106"/>
      <c r="M106"/>
      <c r="N106"/>
      <c r="O106"/>
      <c r="P106"/>
      <c r="Q106"/>
    </row>
    <row r="107" spans="1:17" x14ac:dyDescent="0.25">
      <c r="A107" s="6">
        <v>10</v>
      </c>
      <c r="B107" s="6">
        <v>8</v>
      </c>
      <c r="C107" s="6">
        <v>1997</v>
      </c>
      <c r="D107" s="5" t="s">
        <v>67</v>
      </c>
      <c r="E107" s="14" t="s">
        <v>44</v>
      </c>
      <c r="F107" s="7" t="s">
        <v>166</v>
      </c>
      <c r="G107" s="6">
        <v>2</v>
      </c>
      <c r="H107" s="14" t="s">
        <v>44</v>
      </c>
      <c r="I107" s="6">
        <v>0</v>
      </c>
      <c r="J107" s="23" t="s">
        <v>169</v>
      </c>
      <c r="K107" s="20">
        <v>425</v>
      </c>
      <c r="L107"/>
      <c r="M107"/>
      <c r="N107"/>
      <c r="O107"/>
      <c r="P107"/>
      <c r="Q107"/>
    </row>
    <row r="108" spans="1:17" x14ac:dyDescent="0.25">
      <c r="E108" s="6"/>
      <c r="F108" s="5"/>
      <c r="J108" s="23"/>
      <c r="K108" s="20"/>
      <c r="L108"/>
      <c r="M108"/>
      <c r="N108"/>
      <c r="O108"/>
      <c r="P108"/>
      <c r="Q108"/>
    </row>
    <row r="109" spans="1:17" x14ac:dyDescent="0.25">
      <c r="A109" s="6">
        <v>7</v>
      </c>
      <c r="B109" s="6">
        <v>8</v>
      </c>
      <c r="C109" s="6">
        <v>1997</v>
      </c>
      <c r="D109" s="5" t="s">
        <v>49</v>
      </c>
      <c r="E109" s="14" t="s">
        <v>44</v>
      </c>
      <c r="F109" s="7" t="s">
        <v>108</v>
      </c>
      <c r="G109" s="6">
        <v>2</v>
      </c>
      <c r="H109" s="14" t="s">
        <v>44</v>
      </c>
      <c r="I109" s="6">
        <v>1</v>
      </c>
      <c r="J109" s="23" t="s">
        <v>170</v>
      </c>
      <c r="K109" s="20">
        <v>513</v>
      </c>
      <c r="L109"/>
      <c r="M109"/>
      <c r="N109"/>
      <c r="O109"/>
      <c r="P109"/>
      <c r="Q109"/>
    </row>
    <row r="110" spans="1:17" x14ac:dyDescent="0.25">
      <c r="A110" s="6">
        <v>9</v>
      </c>
      <c r="B110" s="6">
        <v>8</v>
      </c>
      <c r="C110" s="6">
        <v>1997</v>
      </c>
      <c r="D110" s="5" t="s">
        <v>108</v>
      </c>
      <c r="E110" s="14" t="s">
        <v>44</v>
      </c>
      <c r="F110" s="7" t="s">
        <v>49</v>
      </c>
      <c r="G110" s="6">
        <v>1</v>
      </c>
      <c r="H110" s="14" t="s">
        <v>44</v>
      </c>
      <c r="I110" s="6">
        <v>0</v>
      </c>
      <c r="J110" s="23" t="s">
        <v>171</v>
      </c>
      <c r="K110" s="20"/>
      <c r="L110"/>
      <c r="M110"/>
      <c r="N110"/>
      <c r="O110"/>
      <c r="P110"/>
      <c r="Q110"/>
    </row>
    <row r="111" spans="1:17" x14ac:dyDescent="0.25">
      <c r="A111" s="6">
        <v>10</v>
      </c>
      <c r="B111" s="6">
        <v>8</v>
      </c>
      <c r="C111" s="6">
        <v>1997</v>
      </c>
      <c r="D111" s="7" t="s">
        <v>49</v>
      </c>
      <c r="E111" s="14" t="s">
        <v>44</v>
      </c>
      <c r="F111" s="5" t="s">
        <v>108</v>
      </c>
      <c r="G111" s="6">
        <v>1</v>
      </c>
      <c r="H111" s="14" t="s">
        <v>44</v>
      </c>
      <c r="I111" s="6">
        <v>2</v>
      </c>
      <c r="J111" s="23" t="s">
        <v>25</v>
      </c>
      <c r="K111" s="20"/>
      <c r="L111"/>
      <c r="M111"/>
      <c r="N111"/>
      <c r="O111"/>
      <c r="P111"/>
      <c r="Q111"/>
    </row>
    <row r="112" spans="1:17" x14ac:dyDescent="0.25">
      <c r="A112" s="6">
        <v>12</v>
      </c>
      <c r="B112" s="6">
        <v>8</v>
      </c>
      <c r="C112" s="6">
        <v>1997</v>
      </c>
      <c r="D112" s="7" t="s">
        <v>108</v>
      </c>
      <c r="E112" s="14" t="s">
        <v>44</v>
      </c>
      <c r="F112" s="5" t="s">
        <v>49</v>
      </c>
      <c r="G112" s="6">
        <v>0</v>
      </c>
      <c r="H112" s="14" t="s">
        <v>44</v>
      </c>
      <c r="I112" s="6">
        <v>2</v>
      </c>
      <c r="J112" s="23" t="s">
        <v>172</v>
      </c>
      <c r="K112" s="20"/>
      <c r="L112"/>
      <c r="M112"/>
      <c r="N112"/>
      <c r="O112"/>
      <c r="P112"/>
      <c r="Q112"/>
    </row>
    <row r="113" spans="1:17" x14ac:dyDescent="0.25">
      <c r="A113" s="6">
        <v>14</v>
      </c>
      <c r="B113" s="6">
        <v>8</v>
      </c>
      <c r="C113" s="6">
        <v>1997</v>
      </c>
      <c r="D113" s="5" t="s">
        <v>49</v>
      </c>
      <c r="E113" s="14" t="s">
        <v>44</v>
      </c>
      <c r="F113" s="7" t="s">
        <v>108</v>
      </c>
      <c r="G113" s="6">
        <v>2</v>
      </c>
      <c r="H113" s="14" t="s">
        <v>44</v>
      </c>
      <c r="I113" s="6">
        <v>1</v>
      </c>
      <c r="J113" s="23" t="s">
        <v>173</v>
      </c>
      <c r="K113" s="20"/>
      <c r="L113"/>
      <c r="M113"/>
      <c r="N113"/>
      <c r="O113"/>
      <c r="P113"/>
      <c r="Q113"/>
    </row>
    <row r="114" spans="1:17" x14ac:dyDescent="0.25">
      <c r="E114" s="6"/>
      <c r="J114" s="23"/>
      <c r="K114" s="20"/>
      <c r="L114"/>
      <c r="M114"/>
      <c r="N114"/>
      <c r="O114"/>
      <c r="P114"/>
      <c r="Q114"/>
    </row>
    <row r="115" spans="1:17" x14ac:dyDescent="0.25">
      <c r="A115" s="6">
        <v>7</v>
      </c>
      <c r="B115" s="6">
        <v>8</v>
      </c>
      <c r="C115" s="6">
        <v>1997</v>
      </c>
      <c r="D115" s="5" t="s">
        <v>112</v>
      </c>
      <c r="E115" s="14" t="s">
        <v>44</v>
      </c>
      <c r="F115" s="7" t="s">
        <v>110</v>
      </c>
      <c r="G115" s="6">
        <v>2</v>
      </c>
      <c r="H115" s="14" t="s">
        <v>44</v>
      </c>
      <c r="I115" s="6">
        <v>0</v>
      </c>
      <c r="J115" s="23" t="s">
        <v>174</v>
      </c>
      <c r="K115" s="20">
        <v>537</v>
      </c>
      <c r="L115"/>
      <c r="M115"/>
      <c r="N115"/>
      <c r="O115"/>
      <c r="P115"/>
      <c r="Q115"/>
    </row>
    <row r="116" spans="1:17" x14ac:dyDescent="0.25">
      <c r="A116" s="6">
        <v>9</v>
      </c>
      <c r="B116" s="6">
        <v>8</v>
      </c>
      <c r="C116" s="6">
        <v>1997</v>
      </c>
      <c r="D116" s="5" t="s">
        <v>110</v>
      </c>
      <c r="E116" s="14" t="s">
        <v>44</v>
      </c>
      <c r="F116" s="7" t="s">
        <v>112</v>
      </c>
      <c r="G116" s="6">
        <v>1</v>
      </c>
      <c r="H116" s="14" t="s">
        <v>44</v>
      </c>
      <c r="I116" s="6">
        <v>0</v>
      </c>
      <c r="J116" s="23" t="s">
        <v>23</v>
      </c>
      <c r="K116" s="20"/>
      <c r="L116"/>
      <c r="M116"/>
      <c r="N116"/>
      <c r="O116"/>
      <c r="P116"/>
      <c r="Q116"/>
    </row>
    <row r="117" spans="1:17" x14ac:dyDescent="0.25">
      <c r="A117" s="6">
        <v>10</v>
      </c>
      <c r="B117" s="6">
        <v>8</v>
      </c>
      <c r="C117" s="6">
        <v>1997</v>
      </c>
      <c r="D117" s="7" t="s">
        <v>112</v>
      </c>
      <c r="E117" s="14" t="s">
        <v>44</v>
      </c>
      <c r="F117" s="5" t="s">
        <v>110</v>
      </c>
      <c r="G117" s="6">
        <v>1</v>
      </c>
      <c r="H117" s="14" t="s">
        <v>44</v>
      </c>
      <c r="I117" s="6">
        <v>2</v>
      </c>
      <c r="J117" s="23" t="s">
        <v>175</v>
      </c>
      <c r="K117" s="20"/>
      <c r="L117"/>
      <c r="M117"/>
      <c r="N117"/>
      <c r="O117"/>
      <c r="P117"/>
      <c r="Q117"/>
    </row>
    <row r="118" spans="1:17" x14ac:dyDescent="0.25">
      <c r="A118" s="6">
        <v>12</v>
      </c>
      <c r="B118" s="6">
        <v>8</v>
      </c>
      <c r="C118" s="6">
        <v>1997</v>
      </c>
      <c r="D118" s="5" t="s">
        <v>110</v>
      </c>
      <c r="E118" s="14" t="s">
        <v>44</v>
      </c>
      <c r="F118" s="7" t="s">
        <v>112</v>
      </c>
      <c r="G118" s="6">
        <v>2</v>
      </c>
      <c r="H118" s="14" t="s">
        <v>44</v>
      </c>
      <c r="I118" s="6">
        <v>1</v>
      </c>
      <c r="J118" s="23" t="s">
        <v>176</v>
      </c>
      <c r="K118" s="20"/>
      <c r="L118"/>
      <c r="M118"/>
      <c r="N118"/>
      <c r="O118"/>
      <c r="P118"/>
      <c r="Q118"/>
    </row>
    <row r="119" spans="1:17" x14ac:dyDescent="0.25">
      <c r="E119" s="6"/>
      <c r="J119" s="23"/>
      <c r="K119" s="20"/>
      <c r="L119"/>
      <c r="M119"/>
      <c r="N119"/>
      <c r="O119"/>
      <c r="P119"/>
      <c r="Q119"/>
    </row>
    <row r="120" spans="1:17" x14ac:dyDescent="0.25">
      <c r="A120" s="6">
        <v>7</v>
      </c>
      <c r="B120" s="6">
        <v>8</v>
      </c>
      <c r="C120" s="6">
        <v>1997</v>
      </c>
      <c r="D120" s="55" t="s">
        <v>125</v>
      </c>
      <c r="E120" s="14" t="s">
        <v>44</v>
      </c>
      <c r="F120" s="7" t="s">
        <v>109</v>
      </c>
      <c r="G120" s="6">
        <v>1</v>
      </c>
      <c r="H120" s="14" t="s">
        <v>44</v>
      </c>
      <c r="I120" s="6">
        <v>0</v>
      </c>
      <c r="J120" s="23" t="s">
        <v>177</v>
      </c>
      <c r="K120" s="20">
        <v>940</v>
      </c>
      <c r="L120"/>
      <c r="M120"/>
      <c r="N120"/>
      <c r="O120"/>
      <c r="P120"/>
      <c r="Q120"/>
    </row>
    <row r="121" spans="1:17" x14ac:dyDescent="0.25">
      <c r="A121" s="6">
        <v>9</v>
      </c>
      <c r="B121" s="6">
        <v>8</v>
      </c>
      <c r="C121" s="6">
        <v>1997</v>
      </c>
      <c r="D121" s="5" t="s">
        <v>109</v>
      </c>
      <c r="E121" s="14" t="s">
        <v>44</v>
      </c>
      <c r="F121" s="56" t="s">
        <v>125</v>
      </c>
      <c r="G121" s="6">
        <v>2</v>
      </c>
      <c r="H121" s="14" t="s">
        <v>44</v>
      </c>
      <c r="I121" s="6">
        <v>1</v>
      </c>
      <c r="J121" s="23" t="s">
        <v>178</v>
      </c>
      <c r="K121" s="20"/>
      <c r="L121"/>
      <c r="M121"/>
      <c r="N121"/>
      <c r="O121"/>
      <c r="P121"/>
      <c r="Q121"/>
    </row>
    <row r="122" spans="1:17" x14ac:dyDescent="0.25">
      <c r="A122" s="6">
        <v>10</v>
      </c>
      <c r="B122" s="6">
        <v>8</v>
      </c>
      <c r="C122" s="6">
        <v>1997</v>
      </c>
      <c r="D122" s="56" t="s">
        <v>125</v>
      </c>
      <c r="E122" s="14" t="s">
        <v>44</v>
      </c>
      <c r="F122" s="5" t="s">
        <v>109</v>
      </c>
      <c r="G122" s="6">
        <v>0</v>
      </c>
      <c r="H122" s="14" t="s">
        <v>44</v>
      </c>
      <c r="I122" s="6">
        <v>1</v>
      </c>
      <c r="J122" s="23" t="s">
        <v>179</v>
      </c>
      <c r="K122" s="20"/>
      <c r="L122"/>
      <c r="M122"/>
      <c r="N122"/>
      <c r="O122"/>
      <c r="P122"/>
      <c r="Q122"/>
    </row>
    <row r="123" spans="1:17" x14ac:dyDescent="0.25">
      <c r="A123" s="6">
        <v>12</v>
      </c>
      <c r="B123" s="6">
        <v>8</v>
      </c>
      <c r="C123" s="6">
        <v>1997</v>
      </c>
      <c r="D123" s="5" t="s">
        <v>109</v>
      </c>
      <c r="E123" s="14" t="s">
        <v>44</v>
      </c>
      <c r="F123" s="56" t="s">
        <v>125</v>
      </c>
      <c r="G123" s="6">
        <v>2</v>
      </c>
      <c r="H123" s="14" t="s">
        <v>44</v>
      </c>
      <c r="I123" s="6">
        <v>0</v>
      </c>
      <c r="J123" s="23" t="s">
        <v>180</v>
      </c>
      <c r="K123" s="20"/>
      <c r="L123"/>
      <c r="M123"/>
      <c r="N123"/>
      <c r="O123"/>
      <c r="P123"/>
      <c r="Q123"/>
    </row>
    <row r="124" spans="1:17" x14ac:dyDescent="0.25">
      <c r="E124" s="14"/>
      <c r="H124" s="14"/>
      <c r="J124" s="7" t="s">
        <v>47</v>
      </c>
      <c r="K124" s="6">
        <f>SUM(K107:K123)</f>
        <v>2415</v>
      </c>
      <c r="L124"/>
      <c r="M124"/>
      <c r="N124"/>
      <c r="O124"/>
      <c r="P124"/>
      <c r="Q124"/>
    </row>
    <row r="125" spans="1:17" x14ac:dyDescent="0.25">
      <c r="E125" s="14"/>
      <c r="H125" s="14"/>
      <c r="J125" s="7" t="s">
        <v>46</v>
      </c>
      <c r="K125" s="19">
        <f>PRODUCT(K124/9)</f>
        <v>268.33333333333331</v>
      </c>
      <c r="L125"/>
      <c r="M125"/>
      <c r="N125"/>
      <c r="O125"/>
      <c r="P125"/>
      <c r="Q125"/>
    </row>
    <row r="126" spans="1:17" x14ac:dyDescent="0.25">
      <c r="E126" s="6"/>
      <c r="G126" s="18"/>
      <c r="H126" s="14"/>
      <c r="I126" s="18"/>
      <c r="J126" s="20"/>
      <c r="K126" s="19"/>
      <c r="L126"/>
      <c r="M126"/>
      <c r="N126"/>
      <c r="O126"/>
      <c r="P126"/>
      <c r="Q126"/>
    </row>
    <row r="127" spans="1:17" x14ac:dyDescent="0.25">
      <c r="A127" s="12"/>
      <c r="B127" s="12"/>
      <c r="C127" s="12"/>
      <c r="D127" s="46"/>
      <c r="E127" s="12"/>
      <c r="F127" s="13"/>
      <c r="G127" s="12"/>
      <c r="H127" s="12"/>
      <c r="I127" s="12"/>
      <c r="J127" s="47"/>
      <c r="K127" s="54"/>
      <c r="L127"/>
      <c r="M127"/>
      <c r="N127"/>
      <c r="O127"/>
      <c r="P127"/>
      <c r="Q127"/>
    </row>
    <row r="128" spans="1:17" x14ac:dyDescent="0.25">
      <c r="A128" s="6">
        <v>8</v>
      </c>
      <c r="B128" s="6">
        <v>8</v>
      </c>
      <c r="C128" s="6">
        <v>1998</v>
      </c>
      <c r="D128" s="5" t="s">
        <v>49</v>
      </c>
      <c r="E128" s="14" t="s">
        <v>44</v>
      </c>
      <c r="F128" s="7" t="s">
        <v>32</v>
      </c>
      <c r="G128" s="6">
        <v>2</v>
      </c>
      <c r="H128" s="14" t="s">
        <v>44</v>
      </c>
      <c r="I128" s="6">
        <v>0</v>
      </c>
      <c r="J128" s="23" t="s">
        <v>181</v>
      </c>
      <c r="K128" s="20">
        <v>621</v>
      </c>
      <c r="L128"/>
      <c r="M128"/>
      <c r="N128"/>
      <c r="O128"/>
      <c r="P128"/>
      <c r="Q128"/>
    </row>
    <row r="129" spans="1:17" x14ac:dyDescent="0.25">
      <c r="A129" s="6">
        <v>9</v>
      </c>
      <c r="B129" s="6">
        <v>8</v>
      </c>
      <c r="C129" s="6">
        <v>1998</v>
      </c>
      <c r="D129" s="7" t="s">
        <v>32</v>
      </c>
      <c r="E129" s="14" t="s">
        <v>44</v>
      </c>
      <c r="F129" s="5" t="s">
        <v>49</v>
      </c>
      <c r="G129" s="6">
        <v>1</v>
      </c>
      <c r="H129" s="14" t="s">
        <v>44</v>
      </c>
      <c r="I129" s="6">
        <v>2</v>
      </c>
      <c r="J129" s="23" t="s">
        <v>182</v>
      </c>
      <c r="K129" s="20">
        <v>681</v>
      </c>
      <c r="L129"/>
      <c r="M129"/>
      <c r="N129"/>
      <c r="O129"/>
      <c r="P129"/>
      <c r="Q129"/>
    </row>
    <row r="130" spans="1:17" x14ac:dyDescent="0.25">
      <c r="A130" s="6">
        <v>12</v>
      </c>
      <c r="B130" s="6">
        <v>8</v>
      </c>
      <c r="C130" s="6">
        <v>1998</v>
      </c>
      <c r="D130" s="5" t="s">
        <v>49</v>
      </c>
      <c r="E130" s="14" t="s">
        <v>44</v>
      </c>
      <c r="F130" s="7" t="s">
        <v>32</v>
      </c>
      <c r="G130" s="6">
        <v>2</v>
      </c>
      <c r="H130" s="14" t="s">
        <v>44</v>
      </c>
      <c r="I130" s="6">
        <v>0</v>
      </c>
      <c r="J130" s="23" t="s">
        <v>183</v>
      </c>
      <c r="K130" s="20"/>
      <c r="L130"/>
      <c r="M130"/>
      <c r="N130"/>
      <c r="O130"/>
      <c r="P130"/>
      <c r="Q130"/>
    </row>
    <row r="131" spans="1:17" x14ac:dyDescent="0.25">
      <c r="E131" s="14"/>
      <c r="F131" s="5"/>
      <c r="J131" s="23"/>
      <c r="K131" s="20"/>
      <c r="L131"/>
      <c r="M131"/>
      <c r="N131"/>
      <c r="O131"/>
      <c r="P131"/>
      <c r="Q131"/>
    </row>
    <row r="132" spans="1:17" x14ac:dyDescent="0.25">
      <c r="A132" s="6">
        <v>8</v>
      </c>
      <c r="B132" s="6">
        <v>8</v>
      </c>
      <c r="C132" s="6">
        <v>1998</v>
      </c>
      <c r="D132" s="5" t="s">
        <v>5</v>
      </c>
      <c r="E132" s="14" t="s">
        <v>44</v>
      </c>
      <c r="F132" s="7" t="s">
        <v>110</v>
      </c>
      <c r="G132" s="6">
        <v>2</v>
      </c>
      <c r="H132" s="14" t="s">
        <v>44</v>
      </c>
      <c r="I132" s="6">
        <v>0</v>
      </c>
      <c r="J132" s="23" t="s">
        <v>184</v>
      </c>
      <c r="K132" s="20">
        <v>600</v>
      </c>
      <c r="L132"/>
      <c r="M132"/>
      <c r="N132"/>
      <c r="O132"/>
      <c r="P132"/>
      <c r="Q132"/>
    </row>
    <row r="133" spans="1:17" x14ac:dyDescent="0.25">
      <c r="A133" s="6">
        <v>9</v>
      </c>
      <c r="B133" s="6">
        <v>8</v>
      </c>
      <c r="C133" s="6">
        <v>1998</v>
      </c>
      <c r="D133" s="5" t="s">
        <v>110</v>
      </c>
      <c r="E133" s="14" t="s">
        <v>44</v>
      </c>
      <c r="F133" s="7" t="s">
        <v>5</v>
      </c>
      <c r="G133" s="6">
        <v>2</v>
      </c>
      <c r="H133" s="14" t="s">
        <v>44</v>
      </c>
      <c r="I133" s="6">
        <v>0</v>
      </c>
      <c r="J133" s="23" t="s">
        <v>185</v>
      </c>
      <c r="K133" s="20">
        <v>536</v>
      </c>
      <c r="L133"/>
      <c r="M133"/>
      <c r="N133"/>
      <c r="O133"/>
      <c r="P133"/>
      <c r="Q133"/>
    </row>
    <row r="134" spans="1:17" x14ac:dyDescent="0.25">
      <c r="A134" s="6">
        <v>12</v>
      </c>
      <c r="B134" s="6">
        <v>8</v>
      </c>
      <c r="C134" s="6">
        <v>1998</v>
      </c>
      <c r="D134" s="5" t="s">
        <v>5</v>
      </c>
      <c r="E134" s="14" t="s">
        <v>44</v>
      </c>
      <c r="F134" s="7" t="s">
        <v>110</v>
      </c>
      <c r="G134" s="6">
        <v>2</v>
      </c>
      <c r="H134" s="14" t="s">
        <v>44</v>
      </c>
      <c r="I134" s="6">
        <v>1</v>
      </c>
      <c r="J134" s="23" t="s">
        <v>186</v>
      </c>
      <c r="K134" s="20"/>
      <c r="L134"/>
      <c r="M134"/>
      <c r="N134"/>
      <c r="O134"/>
      <c r="P134"/>
      <c r="Q134"/>
    </row>
    <row r="135" spans="1:17" x14ac:dyDescent="0.25">
      <c r="A135" s="6">
        <v>14</v>
      </c>
      <c r="B135" s="6">
        <v>8</v>
      </c>
      <c r="C135" s="6">
        <v>1998</v>
      </c>
      <c r="D135" s="5" t="s">
        <v>110</v>
      </c>
      <c r="E135" s="14" t="s">
        <v>44</v>
      </c>
      <c r="F135" s="7" t="s">
        <v>5</v>
      </c>
      <c r="G135" s="6">
        <v>1</v>
      </c>
      <c r="H135" s="14" t="s">
        <v>44</v>
      </c>
      <c r="I135" s="6">
        <v>0</v>
      </c>
      <c r="J135" s="23" t="s">
        <v>50</v>
      </c>
      <c r="K135" s="20"/>
      <c r="L135"/>
      <c r="M135"/>
      <c r="N135"/>
      <c r="O135"/>
      <c r="P135"/>
      <c r="Q135"/>
    </row>
    <row r="136" spans="1:17" x14ac:dyDescent="0.25">
      <c r="A136" s="6">
        <v>15</v>
      </c>
      <c r="B136" s="6">
        <v>8</v>
      </c>
      <c r="C136" s="6">
        <v>1998</v>
      </c>
      <c r="D136" s="5" t="s">
        <v>5</v>
      </c>
      <c r="E136" s="14" t="s">
        <v>44</v>
      </c>
      <c r="F136" s="7" t="s">
        <v>110</v>
      </c>
      <c r="G136" s="6">
        <v>1</v>
      </c>
      <c r="H136" s="14" t="s">
        <v>44</v>
      </c>
      <c r="I136" s="6">
        <v>0</v>
      </c>
      <c r="J136" s="23" t="s">
        <v>14</v>
      </c>
      <c r="K136" s="20"/>
      <c r="L136"/>
      <c r="M136"/>
      <c r="N136"/>
      <c r="O136"/>
      <c r="P136"/>
      <c r="Q136"/>
    </row>
    <row r="137" spans="1:17" x14ac:dyDescent="0.25">
      <c r="E137" s="6"/>
      <c r="J137" s="23"/>
      <c r="K137" s="20"/>
      <c r="L137"/>
      <c r="M137"/>
      <c r="N137"/>
      <c r="O137"/>
      <c r="P137"/>
      <c r="Q137"/>
    </row>
    <row r="138" spans="1:17" x14ac:dyDescent="0.25">
      <c r="A138" s="6">
        <v>8</v>
      </c>
      <c r="B138" s="6">
        <v>8</v>
      </c>
      <c r="C138" s="6">
        <v>1998</v>
      </c>
      <c r="D138" s="7" t="s">
        <v>112</v>
      </c>
      <c r="E138" s="14" t="s">
        <v>44</v>
      </c>
      <c r="F138" s="5" t="s">
        <v>109</v>
      </c>
      <c r="G138" s="6">
        <v>1</v>
      </c>
      <c r="H138" s="14" t="s">
        <v>44</v>
      </c>
      <c r="I138" s="6">
        <v>2</v>
      </c>
      <c r="J138" s="23" t="s">
        <v>187</v>
      </c>
      <c r="K138" s="20">
        <v>709</v>
      </c>
      <c r="L138"/>
      <c r="M138"/>
      <c r="N138"/>
      <c r="O138"/>
      <c r="P138"/>
      <c r="Q138"/>
    </row>
    <row r="139" spans="1:17" x14ac:dyDescent="0.25">
      <c r="A139" s="6">
        <v>9</v>
      </c>
      <c r="B139" s="6">
        <v>8</v>
      </c>
      <c r="C139" s="6">
        <v>1998</v>
      </c>
      <c r="D139" s="7" t="s">
        <v>109</v>
      </c>
      <c r="E139" s="14" t="s">
        <v>44</v>
      </c>
      <c r="F139" s="5" t="s">
        <v>112</v>
      </c>
      <c r="G139" s="6">
        <v>0</v>
      </c>
      <c r="H139" s="14" t="s">
        <v>44</v>
      </c>
      <c r="I139" s="6">
        <v>2</v>
      </c>
      <c r="J139" s="23" t="s">
        <v>83</v>
      </c>
      <c r="K139" s="20">
        <v>689</v>
      </c>
      <c r="L139"/>
      <c r="M139"/>
      <c r="N139"/>
      <c r="O139"/>
      <c r="P139"/>
      <c r="Q139"/>
    </row>
    <row r="140" spans="1:17" x14ac:dyDescent="0.25">
      <c r="A140" s="6">
        <v>12</v>
      </c>
      <c r="B140" s="6">
        <v>8</v>
      </c>
      <c r="C140" s="6">
        <v>1998</v>
      </c>
      <c r="D140" s="5" t="s">
        <v>112</v>
      </c>
      <c r="E140" s="14" t="s">
        <v>44</v>
      </c>
      <c r="F140" s="7" t="s">
        <v>109</v>
      </c>
      <c r="G140" s="6">
        <v>2</v>
      </c>
      <c r="H140" s="14" t="s">
        <v>44</v>
      </c>
      <c r="I140" s="6">
        <v>0</v>
      </c>
      <c r="J140" s="23" t="s">
        <v>55</v>
      </c>
      <c r="K140" s="20"/>
      <c r="L140"/>
      <c r="M140"/>
      <c r="N140"/>
      <c r="O140"/>
      <c r="P140"/>
      <c r="Q140"/>
    </row>
    <row r="141" spans="1:17" x14ac:dyDescent="0.25">
      <c r="A141" s="6">
        <v>15</v>
      </c>
      <c r="B141" s="6">
        <v>8</v>
      </c>
      <c r="C141" s="6">
        <v>1998</v>
      </c>
      <c r="D141" s="7" t="s">
        <v>109</v>
      </c>
      <c r="E141" s="14" t="s">
        <v>44</v>
      </c>
      <c r="F141" s="5" t="s">
        <v>112</v>
      </c>
      <c r="G141" s="6">
        <v>0</v>
      </c>
      <c r="H141" s="14" t="s">
        <v>44</v>
      </c>
      <c r="I141" s="6">
        <v>1</v>
      </c>
      <c r="J141" s="23" t="s">
        <v>188</v>
      </c>
      <c r="K141" s="20"/>
      <c r="L141"/>
      <c r="M141"/>
      <c r="N141"/>
      <c r="O141"/>
      <c r="P141"/>
      <c r="Q141"/>
    </row>
    <row r="142" spans="1:17" x14ac:dyDescent="0.25">
      <c r="E142" s="6"/>
      <c r="J142" s="23"/>
      <c r="K142" s="20"/>
      <c r="L142"/>
      <c r="M142"/>
      <c r="N142"/>
      <c r="O142"/>
      <c r="P142"/>
      <c r="Q142"/>
    </row>
    <row r="143" spans="1:17" x14ac:dyDescent="0.25">
      <c r="A143" s="6">
        <v>8</v>
      </c>
      <c r="B143" s="6">
        <v>8</v>
      </c>
      <c r="C143" s="6">
        <v>1998</v>
      </c>
      <c r="D143" s="5" t="s">
        <v>67</v>
      </c>
      <c r="E143" s="14" t="s">
        <v>44</v>
      </c>
      <c r="F143" s="7" t="s">
        <v>108</v>
      </c>
      <c r="G143" s="6">
        <v>2</v>
      </c>
      <c r="H143" s="14" t="s">
        <v>44</v>
      </c>
      <c r="I143" s="6">
        <v>0</v>
      </c>
      <c r="J143" s="23" t="s">
        <v>189</v>
      </c>
      <c r="K143" s="20">
        <v>623</v>
      </c>
      <c r="L143"/>
      <c r="M143"/>
      <c r="N143"/>
      <c r="O143"/>
      <c r="P143"/>
      <c r="Q143"/>
    </row>
    <row r="144" spans="1:17" x14ac:dyDescent="0.25">
      <c r="A144" s="6">
        <v>9</v>
      </c>
      <c r="B144" s="6">
        <v>8</v>
      </c>
      <c r="C144" s="6">
        <v>1998</v>
      </c>
      <c r="D144" s="7" t="s">
        <v>108</v>
      </c>
      <c r="E144" s="14" t="s">
        <v>44</v>
      </c>
      <c r="F144" s="5" t="s">
        <v>67</v>
      </c>
      <c r="G144" s="6">
        <v>0</v>
      </c>
      <c r="H144" s="14" t="s">
        <v>44</v>
      </c>
      <c r="I144" s="6">
        <v>2</v>
      </c>
      <c r="J144" s="23" t="s">
        <v>190</v>
      </c>
      <c r="K144" s="20">
        <v>874</v>
      </c>
      <c r="L144"/>
      <c r="M144"/>
      <c r="N144"/>
      <c r="O144"/>
      <c r="P144"/>
      <c r="Q144"/>
    </row>
    <row r="145" spans="1:17" x14ac:dyDescent="0.25">
      <c r="A145" s="6">
        <v>12</v>
      </c>
      <c r="B145" s="6">
        <v>8</v>
      </c>
      <c r="C145" s="6">
        <v>1998</v>
      </c>
      <c r="D145" s="5" t="s">
        <v>67</v>
      </c>
      <c r="E145" s="14" t="s">
        <v>44</v>
      </c>
      <c r="F145" s="7" t="s">
        <v>108</v>
      </c>
      <c r="G145" s="6">
        <v>2</v>
      </c>
      <c r="H145" s="14" t="s">
        <v>44</v>
      </c>
      <c r="I145" s="6">
        <v>0</v>
      </c>
      <c r="J145" s="23" t="s">
        <v>191</v>
      </c>
      <c r="K145" s="20">
        <v>861</v>
      </c>
      <c r="L145"/>
      <c r="M145"/>
      <c r="N145"/>
      <c r="O145"/>
      <c r="P145"/>
      <c r="Q145"/>
    </row>
    <row r="146" spans="1:17" x14ac:dyDescent="0.25">
      <c r="E146" s="6"/>
      <c r="H146" s="14"/>
      <c r="J146" s="7" t="s">
        <v>47</v>
      </c>
      <c r="K146" s="6">
        <f>SUM(K128:K145)</f>
        <v>6194</v>
      </c>
      <c r="L146"/>
      <c r="M146"/>
      <c r="N146"/>
      <c r="O146"/>
      <c r="P146"/>
      <c r="Q146"/>
    </row>
    <row r="147" spans="1:17" x14ac:dyDescent="0.25">
      <c r="E147" s="6"/>
      <c r="H147" s="14"/>
      <c r="J147" s="7" t="s">
        <v>46</v>
      </c>
      <c r="K147" s="19">
        <f>PRODUCT(K146/9)</f>
        <v>688.22222222222217</v>
      </c>
      <c r="L147"/>
      <c r="M147"/>
      <c r="N147"/>
      <c r="O147"/>
      <c r="P147"/>
      <c r="Q147"/>
    </row>
    <row r="148" spans="1:17" x14ac:dyDescent="0.25">
      <c r="E148" s="14"/>
      <c r="G148" s="18"/>
      <c r="H148" s="14"/>
      <c r="I148" s="18"/>
      <c r="J148" s="20"/>
      <c r="K148" s="19"/>
      <c r="L148"/>
      <c r="M148"/>
      <c r="N148"/>
      <c r="O148"/>
      <c r="P148"/>
      <c r="Q148"/>
    </row>
    <row r="149" spans="1:17" x14ac:dyDescent="0.25">
      <c r="A149" s="12"/>
      <c r="B149" s="12"/>
      <c r="C149" s="12"/>
      <c r="D149" s="46"/>
      <c r="E149" s="12"/>
      <c r="F149" s="13"/>
      <c r="G149" s="12"/>
      <c r="H149" s="12"/>
      <c r="I149" s="12"/>
      <c r="J149" s="47"/>
      <c r="K149" s="54"/>
      <c r="L149"/>
      <c r="M149"/>
      <c r="N149"/>
      <c r="O149"/>
      <c r="P149"/>
      <c r="Q149"/>
    </row>
    <row r="150" spans="1:17" x14ac:dyDescent="0.25">
      <c r="A150" s="6">
        <v>11</v>
      </c>
      <c r="B150" s="6">
        <v>8</v>
      </c>
      <c r="C150" s="6">
        <v>1999</v>
      </c>
      <c r="D150" s="5" t="s">
        <v>5</v>
      </c>
      <c r="E150" s="14" t="s">
        <v>44</v>
      </c>
      <c r="F150" s="7" t="s">
        <v>116</v>
      </c>
      <c r="G150" s="6">
        <v>2</v>
      </c>
      <c r="H150" s="14" t="s">
        <v>44</v>
      </c>
      <c r="I150" s="6">
        <v>0</v>
      </c>
      <c r="J150" s="23" t="s">
        <v>192</v>
      </c>
      <c r="K150" s="20">
        <v>512</v>
      </c>
      <c r="L150"/>
      <c r="M150"/>
      <c r="N150"/>
      <c r="O150"/>
      <c r="P150"/>
      <c r="Q150"/>
    </row>
    <row r="151" spans="1:17" x14ac:dyDescent="0.25">
      <c r="A151" s="6">
        <v>14</v>
      </c>
      <c r="B151" s="6">
        <v>8</v>
      </c>
      <c r="C151" s="6">
        <v>1999</v>
      </c>
      <c r="D151" s="7" t="s">
        <v>116</v>
      </c>
      <c r="E151" s="14" t="s">
        <v>44</v>
      </c>
      <c r="F151" s="5" t="s">
        <v>5</v>
      </c>
      <c r="G151" s="6">
        <v>0</v>
      </c>
      <c r="H151" s="14" t="s">
        <v>44</v>
      </c>
      <c r="I151" s="6">
        <v>2</v>
      </c>
      <c r="J151" s="23" t="s">
        <v>193</v>
      </c>
      <c r="K151" s="20">
        <v>200</v>
      </c>
      <c r="L151"/>
      <c r="M151"/>
      <c r="N151"/>
      <c r="O151"/>
      <c r="P151"/>
      <c r="Q151"/>
    </row>
    <row r="152" spans="1:17" x14ac:dyDescent="0.25">
      <c r="A152" s="6">
        <v>15</v>
      </c>
      <c r="B152" s="6">
        <v>8</v>
      </c>
      <c r="C152" s="6">
        <v>1999</v>
      </c>
      <c r="D152" s="5" t="s">
        <v>5</v>
      </c>
      <c r="E152" s="14" t="s">
        <v>44</v>
      </c>
      <c r="F152" s="7" t="s">
        <v>116</v>
      </c>
      <c r="G152" s="6">
        <v>2</v>
      </c>
      <c r="H152" s="14" t="s">
        <v>44</v>
      </c>
      <c r="I152" s="6">
        <v>0</v>
      </c>
      <c r="J152" s="23" t="s">
        <v>194</v>
      </c>
      <c r="K152" s="20">
        <v>623</v>
      </c>
      <c r="L152"/>
      <c r="M152"/>
      <c r="N152"/>
      <c r="O152"/>
      <c r="P152"/>
      <c r="Q152"/>
    </row>
    <row r="153" spans="1:17" x14ac:dyDescent="0.25">
      <c r="E153" s="14"/>
      <c r="F153" s="5"/>
      <c r="J153" s="23"/>
      <c r="K153" s="20"/>
      <c r="L153"/>
      <c r="M153"/>
      <c r="N153"/>
      <c r="O153"/>
      <c r="P153"/>
      <c r="Q153"/>
    </row>
    <row r="154" spans="1:17" x14ac:dyDescent="0.25">
      <c r="A154" s="6">
        <v>11</v>
      </c>
      <c r="B154" s="6">
        <v>8</v>
      </c>
      <c r="C154" s="6">
        <v>1999</v>
      </c>
      <c r="D154" s="5" t="s">
        <v>49</v>
      </c>
      <c r="E154" s="14" t="s">
        <v>44</v>
      </c>
      <c r="F154" s="7" t="s">
        <v>130</v>
      </c>
      <c r="G154" s="6">
        <v>1</v>
      </c>
      <c r="H154" s="14" t="s">
        <v>44</v>
      </c>
      <c r="I154" s="6">
        <v>0</v>
      </c>
      <c r="J154" s="23" t="s">
        <v>41</v>
      </c>
      <c r="K154" s="20">
        <v>550</v>
      </c>
      <c r="L154"/>
      <c r="M154"/>
      <c r="N154"/>
      <c r="O154"/>
      <c r="P154"/>
      <c r="Q154"/>
    </row>
    <row r="155" spans="1:17" x14ac:dyDescent="0.25">
      <c r="A155" s="6">
        <v>14</v>
      </c>
      <c r="B155" s="6">
        <v>8</v>
      </c>
      <c r="C155" s="6">
        <v>1999</v>
      </c>
      <c r="D155" s="7" t="s">
        <v>130</v>
      </c>
      <c r="E155" s="14" t="s">
        <v>44</v>
      </c>
      <c r="F155" s="5" t="s">
        <v>49</v>
      </c>
      <c r="G155" s="6">
        <v>0</v>
      </c>
      <c r="H155" s="14" t="s">
        <v>44</v>
      </c>
      <c r="I155" s="6">
        <v>2</v>
      </c>
      <c r="J155" s="23" t="s">
        <v>195</v>
      </c>
      <c r="K155" s="20">
        <v>370</v>
      </c>
      <c r="L155"/>
      <c r="M155"/>
      <c r="N155"/>
      <c r="O155"/>
      <c r="P155"/>
      <c r="Q155"/>
    </row>
    <row r="156" spans="1:17" x14ac:dyDescent="0.25">
      <c r="A156" s="6">
        <v>15</v>
      </c>
      <c r="B156" s="6">
        <v>8</v>
      </c>
      <c r="C156" s="6">
        <v>1999</v>
      </c>
      <c r="D156" s="5" t="s">
        <v>49</v>
      </c>
      <c r="E156" s="14" t="s">
        <v>44</v>
      </c>
      <c r="F156" s="7" t="s">
        <v>130</v>
      </c>
      <c r="G156" s="6">
        <v>2</v>
      </c>
      <c r="H156" s="14" t="s">
        <v>44</v>
      </c>
      <c r="I156" s="6">
        <v>0</v>
      </c>
      <c r="J156" s="23" t="s">
        <v>196</v>
      </c>
      <c r="K156" s="20">
        <v>876</v>
      </c>
      <c r="L156"/>
      <c r="M156"/>
      <c r="N156"/>
      <c r="O156"/>
      <c r="P156"/>
      <c r="Q156"/>
    </row>
    <row r="157" spans="1:17" x14ac:dyDescent="0.25">
      <c r="E157" s="6"/>
      <c r="J157" s="23"/>
      <c r="K157" s="20"/>
      <c r="L157"/>
      <c r="M157"/>
      <c r="N157"/>
      <c r="O157"/>
      <c r="P157"/>
      <c r="Q157"/>
    </row>
    <row r="158" spans="1:17" x14ac:dyDescent="0.25">
      <c r="A158" s="6">
        <v>11</v>
      </c>
      <c r="B158" s="6">
        <v>8</v>
      </c>
      <c r="C158" s="6">
        <v>1999</v>
      </c>
      <c r="D158" s="7" t="s">
        <v>67</v>
      </c>
      <c r="E158" s="14" t="s">
        <v>44</v>
      </c>
      <c r="F158" s="5" t="s">
        <v>109</v>
      </c>
      <c r="G158" s="6">
        <v>0</v>
      </c>
      <c r="H158" s="14" t="s">
        <v>44</v>
      </c>
      <c r="I158" s="6">
        <v>1</v>
      </c>
      <c r="J158" s="23" t="s">
        <v>197</v>
      </c>
      <c r="K158" s="20"/>
      <c r="L158"/>
      <c r="M158"/>
      <c r="N158"/>
      <c r="O158"/>
      <c r="P158"/>
      <c r="Q158"/>
    </row>
    <row r="159" spans="1:17" x14ac:dyDescent="0.25">
      <c r="A159" s="6">
        <v>14</v>
      </c>
      <c r="B159" s="6">
        <v>8</v>
      </c>
      <c r="C159" s="6">
        <v>1999</v>
      </c>
      <c r="D159" s="5" t="s">
        <v>109</v>
      </c>
      <c r="E159" s="14" t="s">
        <v>44</v>
      </c>
      <c r="F159" s="7" t="s">
        <v>67</v>
      </c>
      <c r="G159" s="6">
        <v>1</v>
      </c>
      <c r="H159" s="14" t="s">
        <v>44</v>
      </c>
      <c r="I159" s="6">
        <v>0</v>
      </c>
      <c r="J159" s="23" t="s">
        <v>198</v>
      </c>
      <c r="K159" s="20">
        <v>503</v>
      </c>
      <c r="L159"/>
      <c r="M159"/>
      <c r="N159"/>
      <c r="O159"/>
      <c r="P159"/>
      <c r="Q159"/>
    </row>
    <row r="160" spans="1:17" x14ac:dyDescent="0.25">
      <c r="A160" s="6">
        <v>16</v>
      </c>
      <c r="B160" s="6">
        <v>8</v>
      </c>
      <c r="C160" s="6">
        <v>1999</v>
      </c>
      <c r="D160" s="7" t="s">
        <v>67</v>
      </c>
      <c r="E160" s="14" t="s">
        <v>44</v>
      </c>
      <c r="F160" s="5" t="s">
        <v>109</v>
      </c>
      <c r="G160" s="6">
        <v>0</v>
      </c>
      <c r="H160" s="14" t="s">
        <v>44</v>
      </c>
      <c r="I160" s="6">
        <v>2</v>
      </c>
      <c r="J160" s="23" t="s">
        <v>199</v>
      </c>
      <c r="K160" s="20"/>
      <c r="L160"/>
      <c r="M160"/>
      <c r="N160"/>
      <c r="O160"/>
      <c r="P160"/>
      <c r="Q160"/>
    </row>
    <row r="161" spans="1:17" x14ac:dyDescent="0.25">
      <c r="E161" s="6"/>
      <c r="J161" s="23"/>
      <c r="K161" s="20"/>
      <c r="L161"/>
      <c r="M161"/>
      <c r="N161"/>
      <c r="O161"/>
      <c r="P161"/>
      <c r="Q161"/>
    </row>
    <row r="162" spans="1:17" x14ac:dyDescent="0.25">
      <c r="A162" s="6">
        <v>11</v>
      </c>
      <c r="B162" s="6">
        <v>8</v>
      </c>
      <c r="C162" s="6">
        <v>1999</v>
      </c>
      <c r="D162" s="5" t="s">
        <v>112</v>
      </c>
      <c r="E162" s="14" t="s">
        <v>44</v>
      </c>
      <c r="F162" s="7" t="s">
        <v>110</v>
      </c>
      <c r="G162" s="6">
        <v>1</v>
      </c>
      <c r="H162" s="14" t="s">
        <v>44</v>
      </c>
      <c r="I162" s="6">
        <v>0</v>
      </c>
      <c r="J162" s="23" t="s">
        <v>200</v>
      </c>
      <c r="K162" s="20"/>
      <c r="L162"/>
      <c r="M162"/>
      <c r="N162"/>
      <c r="O162"/>
      <c r="P162"/>
      <c r="Q162"/>
    </row>
    <row r="163" spans="1:17" x14ac:dyDescent="0.25">
      <c r="A163" s="6">
        <v>13</v>
      </c>
      <c r="B163" s="6">
        <v>8</v>
      </c>
      <c r="C163" s="6">
        <v>1999</v>
      </c>
      <c r="D163" s="7" t="s">
        <v>110</v>
      </c>
      <c r="E163" s="14" t="s">
        <v>44</v>
      </c>
      <c r="F163" s="5" t="s">
        <v>112</v>
      </c>
      <c r="G163" s="6">
        <v>0</v>
      </c>
      <c r="H163" s="14" t="s">
        <v>44</v>
      </c>
      <c r="I163" s="6">
        <v>2</v>
      </c>
      <c r="J163" s="23" t="s">
        <v>54</v>
      </c>
      <c r="K163" s="20">
        <v>620</v>
      </c>
      <c r="L163"/>
      <c r="M163"/>
      <c r="N163"/>
      <c r="O163"/>
      <c r="P163"/>
      <c r="Q163"/>
    </row>
    <row r="164" spans="1:17" x14ac:dyDescent="0.25">
      <c r="A164" s="6">
        <v>15</v>
      </c>
      <c r="B164" s="6">
        <v>8</v>
      </c>
      <c r="C164" s="6">
        <v>1999</v>
      </c>
      <c r="D164" s="5" t="s">
        <v>112</v>
      </c>
      <c r="E164" s="14" t="s">
        <v>44</v>
      </c>
      <c r="F164" s="7" t="s">
        <v>110</v>
      </c>
      <c r="G164" s="6">
        <v>2</v>
      </c>
      <c r="H164" s="14" t="s">
        <v>44</v>
      </c>
      <c r="I164" s="6">
        <v>1</v>
      </c>
      <c r="J164" s="23" t="s">
        <v>201</v>
      </c>
      <c r="K164" s="20">
        <v>840</v>
      </c>
      <c r="L164"/>
      <c r="M164"/>
      <c r="N164"/>
      <c r="O164"/>
      <c r="P164"/>
      <c r="Q164"/>
    </row>
    <row r="165" spans="1:17" x14ac:dyDescent="0.25">
      <c r="E165" s="6"/>
      <c r="H165" s="14"/>
      <c r="J165" s="7" t="s">
        <v>47</v>
      </c>
      <c r="K165" s="6">
        <f>SUM(K148:K164)</f>
        <v>5094</v>
      </c>
      <c r="L165"/>
      <c r="M165"/>
      <c r="N165"/>
      <c r="O165"/>
      <c r="P165"/>
      <c r="Q165"/>
    </row>
    <row r="166" spans="1:17" x14ac:dyDescent="0.25">
      <c r="E166" s="6"/>
      <c r="H166" s="14"/>
      <c r="J166" s="7" t="s">
        <v>46</v>
      </c>
      <c r="K166" s="19">
        <f>PRODUCT(K165/9)</f>
        <v>566</v>
      </c>
      <c r="L166"/>
      <c r="M166"/>
      <c r="N166"/>
      <c r="O166"/>
      <c r="P166"/>
      <c r="Q166"/>
    </row>
    <row r="167" spans="1:17" x14ac:dyDescent="0.25">
      <c r="E167" s="14"/>
      <c r="G167" s="18"/>
      <c r="H167" s="14"/>
      <c r="I167" s="18"/>
      <c r="J167" s="20"/>
      <c r="K167" s="19"/>
      <c r="L167"/>
      <c r="M167"/>
      <c r="N167"/>
      <c r="O167"/>
      <c r="P167"/>
      <c r="Q167"/>
    </row>
    <row r="168" spans="1:17" x14ac:dyDescent="0.25">
      <c r="A168" s="12"/>
      <c r="B168" s="12"/>
      <c r="C168" s="12"/>
      <c r="D168" s="46"/>
      <c r="E168" s="12"/>
      <c r="F168" s="13"/>
      <c r="G168" s="12"/>
      <c r="H168" s="12"/>
      <c r="I168" s="12"/>
      <c r="J168" s="47"/>
      <c r="K168" s="54"/>
      <c r="L168"/>
      <c r="M168"/>
      <c r="N168"/>
      <c r="O168"/>
      <c r="P168"/>
      <c r="Q168"/>
    </row>
    <row r="169" spans="1:17" x14ac:dyDescent="0.25">
      <c r="A169" s="6">
        <v>11</v>
      </c>
      <c r="B169" s="6">
        <v>8</v>
      </c>
      <c r="C169" s="6">
        <v>2000</v>
      </c>
      <c r="D169" s="7" t="s">
        <v>116</v>
      </c>
      <c r="E169" s="14" t="s">
        <v>44</v>
      </c>
      <c r="F169" s="5" t="s">
        <v>67</v>
      </c>
      <c r="G169" s="6">
        <v>1</v>
      </c>
      <c r="H169" s="14" t="s">
        <v>44</v>
      </c>
      <c r="I169" s="6">
        <v>2</v>
      </c>
      <c r="J169" s="23" t="s">
        <v>202</v>
      </c>
      <c r="K169" s="20">
        <v>634</v>
      </c>
      <c r="L169"/>
      <c r="M169"/>
      <c r="N169"/>
      <c r="O169"/>
      <c r="P169"/>
      <c r="Q169"/>
    </row>
    <row r="170" spans="1:17" x14ac:dyDescent="0.25">
      <c r="A170" s="6">
        <v>14</v>
      </c>
      <c r="B170" s="6">
        <v>8</v>
      </c>
      <c r="C170" s="6">
        <v>2000</v>
      </c>
      <c r="D170" s="7" t="s">
        <v>67</v>
      </c>
      <c r="E170" s="14" t="s">
        <v>44</v>
      </c>
      <c r="F170" s="5" t="s">
        <v>116</v>
      </c>
      <c r="G170" s="6">
        <v>0</v>
      </c>
      <c r="H170" s="14" t="s">
        <v>44</v>
      </c>
      <c r="I170" s="6">
        <v>2</v>
      </c>
      <c r="J170" s="23" t="s">
        <v>203</v>
      </c>
      <c r="K170" s="20">
        <v>763</v>
      </c>
      <c r="L170"/>
      <c r="M170"/>
      <c r="N170"/>
      <c r="O170"/>
      <c r="P170"/>
      <c r="Q170"/>
    </row>
    <row r="171" spans="1:17" x14ac:dyDescent="0.25">
      <c r="A171" s="6">
        <v>17</v>
      </c>
      <c r="B171" s="6">
        <v>8</v>
      </c>
      <c r="C171" s="6">
        <v>2000</v>
      </c>
      <c r="D171" s="5" t="s">
        <v>116</v>
      </c>
      <c r="E171" s="14" t="s">
        <v>44</v>
      </c>
      <c r="F171" s="7" t="s">
        <v>67</v>
      </c>
      <c r="G171" s="6">
        <v>2</v>
      </c>
      <c r="H171" s="14" t="s">
        <v>44</v>
      </c>
      <c r="I171" s="6">
        <v>1</v>
      </c>
      <c r="J171" s="23" t="s">
        <v>204</v>
      </c>
      <c r="K171" s="20">
        <v>746</v>
      </c>
      <c r="L171"/>
      <c r="M171"/>
      <c r="N171"/>
      <c r="O171"/>
      <c r="P171"/>
      <c r="Q171"/>
    </row>
    <row r="172" spans="1:17" x14ac:dyDescent="0.25">
      <c r="A172" s="6">
        <v>19</v>
      </c>
      <c r="B172" s="6">
        <v>8</v>
      </c>
      <c r="C172" s="6">
        <v>2000</v>
      </c>
      <c r="D172" s="7" t="s">
        <v>67</v>
      </c>
      <c r="E172" s="14" t="s">
        <v>44</v>
      </c>
      <c r="F172" s="5" t="s">
        <v>116</v>
      </c>
      <c r="G172" s="6">
        <v>0</v>
      </c>
      <c r="H172" s="14" t="s">
        <v>44</v>
      </c>
      <c r="I172" s="6">
        <v>2</v>
      </c>
      <c r="J172" s="23" t="s">
        <v>205</v>
      </c>
      <c r="K172" s="20">
        <v>386</v>
      </c>
      <c r="L172"/>
      <c r="M172"/>
      <c r="N172"/>
      <c r="O172"/>
      <c r="P172"/>
      <c r="Q172"/>
    </row>
    <row r="173" spans="1:17" x14ac:dyDescent="0.25">
      <c r="E173" s="14"/>
      <c r="F173" s="5"/>
      <c r="J173" s="23"/>
      <c r="K173" s="20"/>
      <c r="L173"/>
      <c r="M173"/>
      <c r="N173"/>
      <c r="O173"/>
      <c r="P173"/>
      <c r="Q173"/>
    </row>
    <row r="174" spans="1:17" x14ac:dyDescent="0.25">
      <c r="A174" s="6">
        <v>13</v>
      </c>
      <c r="B174" s="6">
        <v>8</v>
      </c>
      <c r="C174" s="6">
        <v>2000</v>
      </c>
      <c r="D174" s="5" t="s">
        <v>60</v>
      </c>
      <c r="E174" s="14" t="s">
        <v>44</v>
      </c>
      <c r="F174" s="7" t="s">
        <v>109</v>
      </c>
      <c r="G174" s="6">
        <v>2</v>
      </c>
      <c r="H174" s="14" t="s">
        <v>44</v>
      </c>
      <c r="I174" s="6">
        <v>0</v>
      </c>
      <c r="J174" s="23" t="s">
        <v>206</v>
      </c>
      <c r="K174" s="20">
        <v>546</v>
      </c>
      <c r="L174"/>
      <c r="M174"/>
      <c r="N174"/>
      <c r="O174"/>
      <c r="P174"/>
      <c r="Q174"/>
    </row>
    <row r="175" spans="1:17" x14ac:dyDescent="0.25">
      <c r="A175" s="6">
        <v>14</v>
      </c>
      <c r="B175" s="6">
        <v>8</v>
      </c>
      <c r="C175" s="6">
        <v>2000</v>
      </c>
      <c r="D175" s="7" t="s">
        <v>109</v>
      </c>
      <c r="E175" s="14" t="s">
        <v>44</v>
      </c>
      <c r="F175" s="5" t="s">
        <v>60</v>
      </c>
      <c r="G175" s="6">
        <v>1</v>
      </c>
      <c r="H175" s="14" t="s">
        <v>44</v>
      </c>
      <c r="I175" s="6">
        <v>2</v>
      </c>
      <c r="J175" s="23" t="s">
        <v>207</v>
      </c>
      <c r="K175" s="20">
        <v>737</v>
      </c>
      <c r="L175"/>
      <c r="M175"/>
      <c r="N175"/>
      <c r="O175"/>
      <c r="P175"/>
      <c r="Q175"/>
    </row>
    <row r="176" spans="1:17" x14ac:dyDescent="0.25">
      <c r="A176" s="6">
        <v>17</v>
      </c>
      <c r="B176" s="6">
        <v>8</v>
      </c>
      <c r="C176" s="6">
        <v>2000</v>
      </c>
      <c r="D176" s="5" t="s">
        <v>60</v>
      </c>
      <c r="E176" s="14" t="s">
        <v>44</v>
      </c>
      <c r="F176" s="7" t="s">
        <v>109</v>
      </c>
      <c r="G176" s="6">
        <v>2</v>
      </c>
      <c r="H176" s="14" t="s">
        <v>44</v>
      </c>
      <c r="I176" s="6">
        <v>0</v>
      </c>
      <c r="J176" s="23" t="s">
        <v>208</v>
      </c>
      <c r="K176" s="20">
        <v>757</v>
      </c>
      <c r="L176"/>
      <c r="M176"/>
      <c r="N176"/>
      <c r="O176"/>
      <c r="P176"/>
      <c r="Q176"/>
    </row>
    <row r="177" spans="1:17" x14ac:dyDescent="0.25">
      <c r="E177" s="6"/>
      <c r="J177" s="23"/>
      <c r="K177" s="20"/>
      <c r="L177"/>
      <c r="M177"/>
      <c r="N177"/>
      <c r="O177"/>
      <c r="P177"/>
      <c r="Q177"/>
    </row>
    <row r="178" spans="1:17" x14ac:dyDescent="0.25">
      <c r="A178" s="6">
        <v>12</v>
      </c>
      <c r="B178" s="6">
        <v>8</v>
      </c>
      <c r="C178" s="6">
        <v>2000</v>
      </c>
      <c r="D178" s="7" t="s">
        <v>5</v>
      </c>
      <c r="E178" s="14" t="s">
        <v>44</v>
      </c>
      <c r="F178" s="5" t="s">
        <v>110</v>
      </c>
      <c r="G178" s="6">
        <v>0</v>
      </c>
      <c r="H178" s="14" t="s">
        <v>44</v>
      </c>
      <c r="I178" s="6">
        <v>2</v>
      </c>
      <c r="J178" s="23" t="s">
        <v>209</v>
      </c>
      <c r="K178" s="20">
        <v>650</v>
      </c>
      <c r="L178"/>
      <c r="M178"/>
      <c r="N178"/>
      <c r="O178"/>
      <c r="P178"/>
      <c r="Q178"/>
    </row>
    <row r="179" spans="1:17" x14ac:dyDescent="0.25">
      <c r="A179" s="6">
        <v>14</v>
      </c>
      <c r="B179" s="6">
        <v>8</v>
      </c>
      <c r="C179" s="6">
        <v>2000</v>
      </c>
      <c r="D179" s="5" t="s">
        <v>110</v>
      </c>
      <c r="E179" s="14" t="s">
        <v>44</v>
      </c>
      <c r="F179" s="7" t="s">
        <v>5</v>
      </c>
      <c r="G179" s="6">
        <v>1</v>
      </c>
      <c r="H179" s="14" t="s">
        <v>44</v>
      </c>
      <c r="I179" s="6">
        <v>0</v>
      </c>
      <c r="J179" s="23" t="s">
        <v>210</v>
      </c>
      <c r="K179" s="20">
        <v>824</v>
      </c>
      <c r="L179"/>
      <c r="M179"/>
      <c r="N179"/>
      <c r="O179"/>
      <c r="P179"/>
      <c r="Q179"/>
    </row>
    <row r="180" spans="1:17" x14ac:dyDescent="0.25">
      <c r="A180" s="6">
        <v>17</v>
      </c>
      <c r="B180" s="6">
        <v>8</v>
      </c>
      <c r="C180" s="6">
        <v>2000</v>
      </c>
      <c r="D180" s="5" t="s">
        <v>5</v>
      </c>
      <c r="E180" s="14" t="s">
        <v>44</v>
      </c>
      <c r="F180" s="7" t="s">
        <v>110</v>
      </c>
      <c r="G180" s="6">
        <v>2</v>
      </c>
      <c r="H180" s="14" t="s">
        <v>44</v>
      </c>
      <c r="I180" s="6">
        <v>1</v>
      </c>
      <c r="J180" s="23" t="s">
        <v>211</v>
      </c>
      <c r="K180" s="20">
        <v>1122</v>
      </c>
      <c r="L180"/>
      <c r="M180"/>
      <c r="N180"/>
      <c r="O180"/>
      <c r="P180"/>
      <c r="Q180"/>
    </row>
    <row r="181" spans="1:17" x14ac:dyDescent="0.25">
      <c r="A181" s="6">
        <v>19</v>
      </c>
      <c r="B181" s="6">
        <v>8</v>
      </c>
      <c r="C181" s="6">
        <v>2000</v>
      </c>
      <c r="D181" s="7" t="s">
        <v>110</v>
      </c>
      <c r="E181" s="14" t="s">
        <v>44</v>
      </c>
      <c r="F181" s="5" t="s">
        <v>5</v>
      </c>
      <c r="G181" s="6">
        <v>1</v>
      </c>
      <c r="H181" s="14" t="s">
        <v>44</v>
      </c>
      <c r="I181" s="6">
        <v>2</v>
      </c>
      <c r="J181" s="23" t="s">
        <v>212</v>
      </c>
      <c r="K181" s="20">
        <v>666</v>
      </c>
      <c r="L181"/>
      <c r="M181"/>
      <c r="N181"/>
      <c r="O181"/>
      <c r="P181"/>
      <c r="Q181"/>
    </row>
    <row r="182" spans="1:17" x14ac:dyDescent="0.25">
      <c r="A182" s="6">
        <v>20</v>
      </c>
      <c r="B182" s="6">
        <v>8</v>
      </c>
      <c r="C182" s="6">
        <v>2000</v>
      </c>
      <c r="D182" s="5" t="s">
        <v>5</v>
      </c>
      <c r="E182" s="14" t="s">
        <v>44</v>
      </c>
      <c r="F182" s="7" t="s">
        <v>110</v>
      </c>
      <c r="G182" s="6">
        <v>2</v>
      </c>
      <c r="H182" s="14" t="s">
        <v>44</v>
      </c>
      <c r="I182" s="6">
        <v>1</v>
      </c>
      <c r="J182" s="23" t="s">
        <v>213</v>
      </c>
      <c r="K182" s="20">
        <v>1405</v>
      </c>
      <c r="L182"/>
      <c r="M182"/>
      <c r="N182"/>
      <c r="O182"/>
      <c r="P182"/>
      <c r="Q182"/>
    </row>
    <row r="183" spans="1:17" x14ac:dyDescent="0.25">
      <c r="E183" s="6"/>
      <c r="J183" s="23"/>
      <c r="K183" s="20"/>
      <c r="L183"/>
      <c r="M183"/>
      <c r="N183"/>
      <c r="O183"/>
      <c r="P183"/>
      <c r="Q183"/>
    </row>
    <row r="184" spans="1:17" x14ac:dyDescent="0.25">
      <c r="A184" s="6">
        <v>12</v>
      </c>
      <c r="B184" s="6">
        <v>8</v>
      </c>
      <c r="C184" s="6">
        <v>2000</v>
      </c>
      <c r="D184" s="5" t="s">
        <v>49</v>
      </c>
      <c r="E184" s="14" t="s">
        <v>44</v>
      </c>
      <c r="F184" s="7" t="s">
        <v>130</v>
      </c>
      <c r="G184" s="6">
        <v>2</v>
      </c>
      <c r="H184" s="14" t="s">
        <v>44</v>
      </c>
      <c r="I184" s="6">
        <v>0</v>
      </c>
      <c r="J184" s="23" t="s">
        <v>40</v>
      </c>
      <c r="K184" s="20">
        <v>356</v>
      </c>
      <c r="L184"/>
      <c r="M184"/>
      <c r="N184"/>
      <c r="O184"/>
      <c r="P184"/>
      <c r="Q184"/>
    </row>
    <row r="185" spans="1:17" x14ac:dyDescent="0.25">
      <c r="A185" s="6">
        <v>14</v>
      </c>
      <c r="B185" s="6">
        <v>8</v>
      </c>
      <c r="C185" s="6">
        <v>2000</v>
      </c>
      <c r="D185" s="7" t="s">
        <v>130</v>
      </c>
      <c r="E185" s="14" t="s">
        <v>44</v>
      </c>
      <c r="F185" s="5" t="s">
        <v>49</v>
      </c>
      <c r="G185" s="6">
        <v>1</v>
      </c>
      <c r="H185" s="14" t="s">
        <v>44</v>
      </c>
      <c r="I185" s="6">
        <v>2</v>
      </c>
      <c r="J185" s="23" t="s">
        <v>214</v>
      </c>
      <c r="K185" s="20">
        <v>681</v>
      </c>
      <c r="L185"/>
      <c r="M185"/>
      <c r="N185"/>
      <c r="O185"/>
      <c r="P185"/>
      <c r="Q185"/>
    </row>
    <row r="186" spans="1:17" x14ac:dyDescent="0.25">
      <c r="A186" s="6">
        <v>17</v>
      </c>
      <c r="B186" s="6">
        <v>8</v>
      </c>
      <c r="C186" s="6">
        <v>2000</v>
      </c>
      <c r="D186" s="5" t="s">
        <v>49</v>
      </c>
      <c r="E186" s="14" t="s">
        <v>44</v>
      </c>
      <c r="F186" s="7" t="s">
        <v>130</v>
      </c>
      <c r="G186" s="6">
        <v>1</v>
      </c>
      <c r="H186" s="14" t="s">
        <v>44</v>
      </c>
      <c r="I186" s="6">
        <v>0</v>
      </c>
      <c r="J186" s="23" t="s">
        <v>20</v>
      </c>
      <c r="K186" s="20">
        <v>412</v>
      </c>
      <c r="L186"/>
      <c r="M186"/>
      <c r="N186"/>
      <c r="O186"/>
      <c r="P186"/>
      <c r="Q186"/>
    </row>
    <row r="187" spans="1:17" x14ac:dyDescent="0.25">
      <c r="E187" s="6"/>
      <c r="H187" s="14"/>
      <c r="J187" s="7" t="s">
        <v>47</v>
      </c>
      <c r="K187" s="6">
        <f>SUM(K169:K186)</f>
        <v>10685</v>
      </c>
      <c r="L187"/>
      <c r="M187"/>
      <c r="N187"/>
      <c r="O187"/>
      <c r="P187"/>
      <c r="Q187"/>
    </row>
    <row r="188" spans="1:17" x14ac:dyDescent="0.25">
      <c r="E188" s="6"/>
      <c r="H188" s="14"/>
      <c r="J188" s="7" t="s">
        <v>46</v>
      </c>
      <c r="K188" s="19">
        <f>PRODUCT(K187/15)</f>
        <v>712.33333333333337</v>
      </c>
      <c r="L188"/>
      <c r="M188"/>
      <c r="N188"/>
      <c r="O188"/>
      <c r="P188"/>
      <c r="Q188"/>
    </row>
    <row r="189" spans="1:17" x14ac:dyDescent="0.25">
      <c r="E189" s="14"/>
      <c r="H189" s="14"/>
      <c r="J189" s="23"/>
      <c r="K189" s="20"/>
      <c r="L189"/>
      <c r="M189"/>
      <c r="N189"/>
      <c r="O189"/>
      <c r="P189"/>
      <c r="Q189"/>
    </row>
    <row r="190" spans="1:17" x14ac:dyDescent="0.25">
      <c r="A190" s="12"/>
      <c r="B190" s="12"/>
      <c r="C190" s="12"/>
      <c r="D190" s="46"/>
      <c r="E190" s="12"/>
      <c r="F190" s="13"/>
      <c r="G190" s="12"/>
      <c r="H190" s="12"/>
      <c r="I190" s="12"/>
      <c r="J190" s="47"/>
      <c r="K190" s="54"/>
      <c r="L190"/>
      <c r="M190"/>
      <c r="N190"/>
      <c r="O190"/>
      <c r="P190"/>
      <c r="Q190"/>
    </row>
    <row r="191" spans="1:17" x14ac:dyDescent="0.25">
      <c r="A191" s="6">
        <v>9</v>
      </c>
      <c r="B191" s="6">
        <v>8</v>
      </c>
      <c r="C191" s="6">
        <v>2001</v>
      </c>
      <c r="D191" s="5" t="s">
        <v>109</v>
      </c>
      <c r="E191" s="14" t="s">
        <v>44</v>
      </c>
      <c r="F191" s="7" t="s">
        <v>119</v>
      </c>
      <c r="G191" s="6">
        <v>2</v>
      </c>
      <c r="H191" s="14" t="s">
        <v>44</v>
      </c>
      <c r="I191" s="6">
        <v>0</v>
      </c>
      <c r="J191" s="23" t="s">
        <v>215</v>
      </c>
      <c r="K191" s="20">
        <v>704</v>
      </c>
      <c r="L191"/>
      <c r="M191"/>
      <c r="N191"/>
      <c r="O191"/>
      <c r="P191"/>
      <c r="Q191"/>
    </row>
    <row r="192" spans="1:17" x14ac:dyDescent="0.25">
      <c r="A192" s="6">
        <v>12</v>
      </c>
      <c r="B192" s="6">
        <v>8</v>
      </c>
      <c r="C192" s="6">
        <v>2001</v>
      </c>
      <c r="D192" s="7" t="s">
        <v>119</v>
      </c>
      <c r="E192" s="14" t="s">
        <v>44</v>
      </c>
      <c r="F192" s="5" t="s">
        <v>109</v>
      </c>
      <c r="G192" s="6">
        <v>0</v>
      </c>
      <c r="H192" s="14" t="s">
        <v>44</v>
      </c>
      <c r="I192" s="6">
        <v>1</v>
      </c>
      <c r="J192" s="23" t="s">
        <v>65</v>
      </c>
      <c r="K192" s="20">
        <v>465</v>
      </c>
      <c r="L192"/>
      <c r="M192"/>
      <c r="N192"/>
      <c r="O192"/>
      <c r="P192"/>
      <c r="Q192"/>
    </row>
    <row r="193" spans="1:17" x14ac:dyDescent="0.25">
      <c r="A193" s="6">
        <v>16</v>
      </c>
      <c r="B193" s="6">
        <v>8</v>
      </c>
      <c r="C193" s="6">
        <v>2001</v>
      </c>
      <c r="D193" s="5" t="s">
        <v>109</v>
      </c>
      <c r="E193" s="14" t="s">
        <v>44</v>
      </c>
      <c r="F193" s="7" t="s">
        <v>119</v>
      </c>
      <c r="G193" s="6">
        <v>2</v>
      </c>
      <c r="H193" s="14" t="s">
        <v>44</v>
      </c>
      <c r="I193" s="6">
        <v>1</v>
      </c>
      <c r="J193" s="23" t="s">
        <v>216</v>
      </c>
      <c r="K193" s="20">
        <v>792</v>
      </c>
      <c r="L193"/>
      <c r="M193"/>
      <c r="N193"/>
      <c r="O193"/>
      <c r="P193"/>
      <c r="Q193"/>
    </row>
    <row r="194" spans="1:17" x14ac:dyDescent="0.25">
      <c r="D194" s="5"/>
      <c r="E194" s="14"/>
      <c r="F194" s="5"/>
      <c r="H194" s="14"/>
      <c r="J194" s="23"/>
      <c r="K194" s="20"/>
      <c r="L194"/>
      <c r="M194"/>
      <c r="N194"/>
      <c r="O194"/>
      <c r="P194"/>
      <c r="Q194"/>
    </row>
    <row r="195" spans="1:17" x14ac:dyDescent="0.25">
      <c r="A195" s="6">
        <v>9</v>
      </c>
      <c r="B195" s="6">
        <v>8</v>
      </c>
      <c r="C195" s="6">
        <v>2001</v>
      </c>
      <c r="D195" s="5" t="s">
        <v>60</v>
      </c>
      <c r="E195" s="14" t="s">
        <v>44</v>
      </c>
      <c r="F195" s="7" t="s">
        <v>5</v>
      </c>
      <c r="G195" s="6">
        <v>2</v>
      </c>
      <c r="H195" s="14" t="s">
        <v>44</v>
      </c>
      <c r="I195" s="6">
        <v>0</v>
      </c>
      <c r="J195" s="23" t="s">
        <v>217</v>
      </c>
      <c r="K195" s="20">
        <v>533</v>
      </c>
      <c r="L195"/>
      <c r="M195"/>
      <c r="N195"/>
      <c r="O195"/>
      <c r="P195"/>
      <c r="Q195"/>
    </row>
    <row r="196" spans="1:17" x14ac:dyDescent="0.25">
      <c r="A196" s="6">
        <v>12</v>
      </c>
      <c r="B196" s="6">
        <v>8</v>
      </c>
      <c r="C196" s="6">
        <v>2001</v>
      </c>
      <c r="D196" s="7" t="s">
        <v>5</v>
      </c>
      <c r="E196" s="14" t="s">
        <v>44</v>
      </c>
      <c r="F196" s="5" t="s">
        <v>60</v>
      </c>
      <c r="G196" s="6">
        <v>0</v>
      </c>
      <c r="H196" s="14" t="s">
        <v>44</v>
      </c>
      <c r="I196" s="6">
        <v>2</v>
      </c>
      <c r="J196" s="23" t="s">
        <v>218</v>
      </c>
      <c r="K196" s="20">
        <v>711</v>
      </c>
      <c r="L196"/>
      <c r="M196"/>
      <c r="N196"/>
      <c r="O196"/>
      <c r="P196"/>
      <c r="Q196"/>
    </row>
    <row r="197" spans="1:17" x14ac:dyDescent="0.25">
      <c r="A197" s="6">
        <v>16</v>
      </c>
      <c r="B197" s="6">
        <v>8</v>
      </c>
      <c r="C197" s="6">
        <v>2001</v>
      </c>
      <c r="D197" s="5" t="s">
        <v>60</v>
      </c>
      <c r="E197" s="14" t="s">
        <v>44</v>
      </c>
      <c r="F197" s="7" t="s">
        <v>5</v>
      </c>
      <c r="G197" s="6">
        <v>2</v>
      </c>
      <c r="H197" s="14" t="s">
        <v>44</v>
      </c>
      <c r="I197" s="6">
        <v>0</v>
      </c>
      <c r="J197" s="23" t="s">
        <v>219</v>
      </c>
      <c r="K197" s="20">
        <v>665</v>
      </c>
      <c r="L197"/>
      <c r="M197"/>
      <c r="N197"/>
      <c r="O197"/>
      <c r="P197"/>
      <c r="Q197"/>
    </row>
    <row r="198" spans="1:17" x14ac:dyDescent="0.25">
      <c r="E198" s="6"/>
      <c r="J198" s="23"/>
      <c r="K198" s="20"/>
      <c r="L198"/>
      <c r="M198"/>
      <c r="N198"/>
      <c r="O198"/>
      <c r="P198"/>
      <c r="Q198"/>
    </row>
    <row r="199" spans="1:17" x14ac:dyDescent="0.25">
      <c r="A199" s="6">
        <v>9</v>
      </c>
      <c r="B199" s="6">
        <v>8</v>
      </c>
      <c r="C199" s="6">
        <v>2001</v>
      </c>
      <c r="D199" s="5" t="s">
        <v>67</v>
      </c>
      <c r="E199" s="14" t="s">
        <v>44</v>
      </c>
      <c r="F199" s="7" t="s">
        <v>49</v>
      </c>
      <c r="G199" s="6">
        <v>2</v>
      </c>
      <c r="H199" s="14" t="s">
        <v>44</v>
      </c>
      <c r="I199" s="6">
        <v>0</v>
      </c>
      <c r="J199" s="23" t="s">
        <v>12</v>
      </c>
      <c r="K199" s="20">
        <v>573</v>
      </c>
      <c r="L199"/>
      <c r="M199"/>
      <c r="N199"/>
      <c r="O199"/>
      <c r="P199"/>
      <c r="Q199"/>
    </row>
    <row r="200" spans="1:17" x14ac:dyDescent="0.25">
      <c r="A200" s="6">
        <v>11</v>
      </c>
      <c r="B200" s="6">
        <v>8</v>
      </c>
      <c r="C200" s="6">
        <v>2001</v>
      </c>
      <c r="D200" s="5" t="s">
        <v>49</v>
      </c>
      <c r="E200" s="14" t="s">
        <v>44</v>
      </c>
      <c r="F200" s="7" t="s">
        <v>67</v>
      </c>
      <c r="G200" s="6">
        <v>2</v>
      </c>
      <c r="H200" s="14" t="s">
        <v>44</v>
      </c>
      <c r="I200" s="6">
        <v>0</v>
      </c>
      <c r="J200" s="23" t="s">
        <v>220</v>
      </c>
      <c r="K200" s="20">
        <v>373</v>
      </c>
      <c r="L200"/>
      <c r="M200"/>
      <c r="N200"/>
      <c r="O200"/>
      <c r="P200"/>
      <c r="Q200"/>
    </row>
    <row r="201" spans="1:17" x14ac:dyDescent="0.25">
      <c r="A201" s="6">
        <v>14</v>
      </c>
      <c r="B201" s="6">
        <v>8</v>
      </c>
      <c r="C201" s="6">
        <v>2001</v>
      </c>
      <c r="D201" s="5" t="s">
        <v>67</v>
      </c>
      <c r="E201" s="14" t="s">
        <v>44</v>
      </c>
      <c r="F201" s="7" t="s">
        <v>49</v>
      </c>
      <c r="G201" s="6">
        <v>1</v>
      </c>
      <c r="H201" s="14" t="s">
        <v>44</v>
      </c>
      <c r="I201" s="6">
        <v>0</v>
      </c>
      <c r="J201" s="23" t="s">
        <v>221</v>
      </c>
      <c r="K201" s="20">
        <v>766</v>
      </c>
      <c r="L201"/>
      <c r="M201"/>
      <c r="N201"/>
      <c r="O201"/>
      <c r="P201"/>
      <c r="Q201"/>
    </row>
    <row r="202" spans="1:17" x14ac:dyDescent="0.25">
      <c r="A202" s="6">
        <v>16</v>
      </c>
      <c r="B202" s="6">
        <v>8</v>
      </c>
      <c r="C202" s="6">
        <v>2001</v>
      </c>
      <c r="D202" s="5" t="s">
        <v>49</v>
      </c>
      <c r="E202" s="14" t="s">
        <v>44</v>
      </c>
      <c r="F202" s="7" t="s">
        <v>67</v>
      </c>
      <c r="G202" s="6">
        <v>1</v>
      </c>
      <c r="H202" s="14" t="s">
        <v>44</v>
      </c>
      <c r="I202" s="6">
        <v>0</v>
      </c>
      <c r="J202" s="23" t="s">
        <v>222</v>
      </c>
      <c r="K202" s="20">
        <v>428</v>
      </c>
      <c r="L202"/>
      <c r="M202"/>
      <c r="N202"/>
      <c r="O202"/>
      <c r="P202"/>
      <c r="Q202"/>
    </row>
    <row r="203" spans="1:17" x14ac:dyDescent="0.25">
      <c r="A203" s="6">
        <v>19</v>
      </c>
      <c r="B203" s="6">
        <v>8</v>
      </c>
      <c r="C203" s="6">
        <v>2001</v>
      </c>
      <c r="D203" s="5" t="s">
        <v>67</v>
      </c>
      <c r="E203" s="14" t="s">
        <v>44</v>
      </c>
      <c r="F203" s="7" t="s">
        <v>49</v>
      </c>
      <c r="G203" s="6">
        <v>2</v>
      </c>
      <c r="H203" s="14" t="s">
        <v>44</v>
      </c>
      <c r="I203" s="6">
        <v>0</v>
      </c>
      <c r="J203" s="23" t="s">
        <v>223</v>
      </c>
      <c r="K203" s="20">
        <v>1209</v>
      </c>
      <c r="L203"/>
      <c r="M203"/>
      <c r="N203"/>
      <c r="O203"/>
      <c r="P203"/>
      <c r="Q203"/>
    </row>
    <row r="204" spans="1:17" x14ac:dyDescent="0.25">
      <c r="E204" s="6"/>
      <c r="J204" s="23"/>
      <c r="K204" s="20"/>
      <c r="L204"/>
      <c r="M204"/>
      <c r="N204"/>
      <c r="O204"/>
      <c r="P204"/>
      <c r="Q204"/>
    </row>
    <row r="205" spans="1:17" x14ac:dyDescent="0.25">
      <c r="A205" s="6">
        <v>10</v>
      </c>
      <c r="B205" s="6">
        <v>8</v>
      </c>
      <c r="C205" s="6">
        <v>2001</v>
      </c>
      <c r="D205" s="5" t="s">
        <v>110</v>
      </c>
      <c r="E205" s="14" t="s">
        <v>44</v>
      </c>
      <c r="F205" s="7" t="s">
        <v>116</v>
      </c>
      <c r="G205" s="6">
        <v>1</v>
      </c>
      <c r="H205" s="14" t="s">
        <v>44</v>
      </c>
      <c r="I205" s="6">
        <v>0</v>
      </c>
      <c r="J205" s="23" t="s">
        <v>224</v>
      </c>
      <c r="K205" s="20">
        <v>715</v>
      </c>
      <c r="L205"/>
      <c r="M205"/>
      <c r="N205"/>
      <c r="O205"/>
      <c r="P205"/>
      <c r="Q205"/>
    </row>
    <row r="206" spans="1:17" x14ac:dyDescent="0.25">
      <c r="A206" s="6">
        <v>12</v>
      </c>
      <c r="B206" s="6">
        <v>8</v>
      </c>
      <c r="C206" s="6">
        <v>2001</v>
      </c>
      <c r="D206" s="7" t="s">
        <v>116</v>
      </c>
      <c r="E206" s="14" t="s">
        <v>44</v>
      </c>
      <c r="F206" s="5" t="s">
        <v>110</v>
      </c>
      <c r="G206" s="6">
        <v>0</v>
      </c>
      <c r="H206" s="14" t="s">
        <v>44</v>
      </c>
      <c r="I206" s="6">
        <v>2</v>
      </c>
      <c r="J206" s="23" t="s">
        <v>225</v>
      </c>
      <c r="K206" s="20">
        <v>711</v>
      </c>
      <c r="L206"/>
      <c r="M206"/>
      <c r="N206"/>
      <c r="O206"/>
      <c r="P206"/>
      <c r="Q206"/>
    </row>
    <row r="207" spans="1:17" x14ac:dyDescent="0.25">
      <c r="A207" s="6">
        <v>16</v>
      </c>
      <c r="B207" s="6">
        <v>8</v>
      </c>
      <c r="C207" s="6">
        <v>2001</v>
      </c>
      <c r="D207" s="5" t="s">
        <v>110</v>
      </c>
      <c r="E207" s="14" t="s">
        <v>44</v>
      </c>
      <c r="F207" s="7" t="s">
        <v>116</v>
      </c>
      <c r="G207" s="6">
        <v>2</v>
      </c>
      <c r="H207" s="14" t="s">
        <v>44</v>
      </c>
      <c r="I207" s="6">
        <v>0</v>
      </c>
      <c r="J207" s="23" t="s">
        <v>36</v>
      </c>
      <c r="K207" s="20">
        <v>951</v>
      </c>
      <c r="L207"/>
      <c r="M207"/>
      <c r="N207"/>
      <c r="O207"/>
      <c r="P207"/>
      <c r="Q207"/>
    </row>
    <row r="208" spans="1:17" x14ac:dyDescent="0.25">
      <c r="E208" s="6"/>
      <c r="H208" s="14"/>
      <c r="J208" s="7" t="s">
        <v>47</v>
      </c>
      <c r="K208" s="6">
        <f>SUM(K191:K207)</f>
        <v>9596</v>
      </c>
      <c r="L208"/>
      <c r="M208"/>
      <c r="N208"/>
      <c r="O208"/>
      <c r="P208"/>
      <c r="Q208"/>
    </row>
    <row r="209" spans="1:17" x14ac:dyDescent="0.25">
      <c r="E209" s="6"/>
      <c r="H209" s="14"/>
      <c r="J209" s="7" t="s">
        <v>46</v>
      </c>
      <c r="K209" s="19">
        <f>PRODUCT(K208/14)</f>
        <v>685.42857142857144</v>
      </c>
      <c r="L209"/>
      <c r="M209"/>
      <c r="N209"/>
      <c r="O209"/>
      <c r="P209"/>
      <c r="Q209"/>
    </row>
    <row r="210" spans="1:17" x14ac:dyDescent="0.25">
      <c r="E210" s="14"/>
      <c r="H210" s="14"/>
      <c r="J210" s="23"/>
      <c r="K210" s="20"/>
      <c r="L210"/>
      <c r="M210"/>
      <c r="N210"/>
      <c r="O210"/>
      <c r="P210"/>
      <c r="Q210"/>
    </row>
    <row r="211" spans="1:17" x14ac:dyDescent="0.25">
      <c r="A211" s="12"/>
      <c r="B211" s="12"/>
      <c r="C211" s="12"/>
      <c r="D211" s="46"/>
      <c r="E211" s="12"/>
      <c r="F211" s="13"/>
      <c r="G211" s="12"/>
      <c r="H211" s="12"/>
      <c r="I211" s="12"/>
      <c r="J211" s="47"/>
      <c r="K211" s="54"/>
      <c r="L211"/>
      <c r="M211"/>
      <c r="N211"/>
      <c r="O211"/>
      <c r="P211"/>
      <c r="Q211"/>
    </row>
    <row r="212" spans="1:17" x14ac:dyDescent="0.25">
      <c r="A212" s="6">
        <v>15</v>
      </c>
      <c r="B212" s="6">
        <v>8</v>
      </c>
      <c r="C212" s="6">
        <v>2002</v>
      </c>
      <c r="D212" s="5" t="s">
        <v>67</v>
      </c>
      <c r="E212" s="14" t="s">
        <v>44</v>
      </c>
      <c r="F212" s="7" t="s">
        <v>113</v>
      </c>
      <c r="G212" s="6">
        <v>2</v>
      </c>
      <c r="H212" s="14" t="s">
        <v>44</v>
      </c>
      <c r="I212" s="6">
        <v>0</v>
      </c>
      <c r="J212" s="23" t="s">
        <v>226</v>
      </c>
      <c r="K212" s="20">
        <v>402</v>
      </c>
      <c r="L212"/>
      <c r="M212"/>
      <c r="N212"/>
      <c r="O212"/>
      <c r="P212"/>
      <c r="Q212"/>
    </row>
    <row r="213" spans="1:17" x14ac:dyDescent="0.25">
      <c r="A213" s="6">
        <v>17</v>
      </c>
      <c r="B213" s="6">
        <v>8</v>
      </c>
      <c r="C213" s="6">
        <v>2002</v>
      </c>
      <c r="D213" s="7" t="s">
        <v>113</v>
      </c>
      <c r="E213" s="14" t="s">
        <v>44</v>
      </c>
      <c r="F213" s="5" t="s">
        <v>67</v>
      </c>
      <c r="G213" s="6">
        <v>0</v>
      </c>
      <c r="H213" s="14" t="s">
        <v>44</v>
      </c>
      <c r="I213" s="6">
        <v>2</v>
      </c>
      <c r="J213" s="23" t="s">
        <v>227</v>
      </c>
      <c r="K213" s="20">
        <v>250</v>
      </c>
      <c r="L213"/>
      <c r="M213"/>
      <c r="N213"/>
      <c r="O213"/>
      <c r="P213"/>
      <c r="Q213"/>
    </row>
    <row r="214" spans="1:17" x14ac:dyDescent="0.25">
      <c r="A214" s="6">
        <v>18</v>
      </c>
      <c r="B214" s="6">
        <v>8</v>
      </c>
      <c r="C214" s="6">
        <v>2002</v>
      </c>
      <c r="D214" s="5" t="s">
        <v>67</v>
      </c>
      <c r="E214" s="14" t="s">
        <v>44</v>
      </c>
      <c r="F214" s="7" t="s">
        <v>113</v>
      </c>
      <c r="G214" s="6">
        <v>2</v>
      </c>
      <c r="H214" s="14" t="s">
        <v>44</v>
      </c>
      <c r="I214" s="6">
        <v>0</v>
      </c>
      <c r="J214" s="23" t="s">
        <v>228</v>
      </c>
      <c r="K214" s="20">
        <v>496</v>
      </c>
      <c r="L214"/>
      <c r="M214"/>
      <c r="N214"/>
      <c r="O214"/>
      <c r="P214"/>
      <c r="Q214"/>
    </row>
    <row r="215" spans="1:17" x14ac:dyDescent="0.25">
      <c r="D215" s="5"/>
      <c r="E215" s="14"/>
      <c r="F215" s="5"/>
      <c r="H215" s="14"/>
      <c r="J215" s="23"/>
      <c r="K215" s="20"/>
      <c r="L215"/>
      <c r="M215"/>
      <c r="N215"/>
      <c r="O215"/>
      <c r="P215"/>
      <c r="Q215"/>
    </row>
    <row r="216" spans="1:17" x14ac:dyDescent="0.25">
      <c r="A216" s="6">
        <v>15</v>
      </c>
      <c r="B216" s="6">
        <v>8</v>
      </c>
      <c r="C216" s="6">
        <v>2002</v>
      </c>
      <c r="D216" s="5" t="s">
        <v>109</v>
      </c>
      <c r="E216" s="14" t="s">
        <v>44</v>
      </c>
      <c r="F216" s="7" t="s">
        <v>116</v>
      </c>
      <c r="G216" s="6">
        <v>2</v>
      </c>
      <c r="H216" s="14" t="s">
        <v>44</v>
      </c>
      <c r="I216" s="6">
        <v>0</v>
      </c>
      <c r="J216" s="23" t="s">
        <v>24</v>
      </c>
      <c r="K216" s="20">
        <v>714</v>
      </c>
      <c r="L216"/>
      <c r="M216"/>
      <c r="N216"/>
      <c r="O216"/>
      <c r="P216"/>
      <c r="Q216"/>
    </row>
    <row r="217" spans="1:17" x14ac:dyDescent="0.25">
      <c r="A217" s="6">
        <v>17</v>
      </c>
      <c r="B217" s="6">
        <v>8</v>
      </c>
      <c r="C217" s="6">
        <v>2002</v>
      </c>
      <c r="D217" s="7" t="s">
        <v>116</v>
      </c>
      <c r="E217" s="14" t="s">
        <v>44</v>
      </c>
      <c r="F217" s="5" t="s">
        <v>109</v>
      </c>
      <c r="G217" s="6">
        <v>1</v>
      </c>
      <c r="H217" s="14" t="s">
        <v>44</v>
      </c>
      <c r="I217" s="6">
        <v>2</v>
      </c>
      <c r="J217" s="23" t="s">
        <v>229</v>
      </c>
      <c r="K217" s="20">
        <v>350</v>
      </c>
      <c r="L217"/>
      <c r="M217"/>
      <c r="N217"/>
      <c r="O217"/>
      <c r="P217"/>
      <c r="Q217"/>
    </row>
    <row r="218" spans="1:17" x14ac:dyDescent="0.25">
      <c r="A218" s="6">
        <v>18</v>
      </c>
      <c r="B218" s="6">
        <v>8</v>
      </c>
      <c r="C218" s="6">
        <v>2002</v>
      </c>
      <c r="D218" s="5" t="s">
        <v>109</v>
      </c>
      <c r="E218" s="14" t="s">
        <v>44</v>
      </c>
      <c r="F218" s="7" t="s">
        <v>116</v>
      </c>
      <c r="G218" s="6">
        <v>2</v>
      </c>
      <c r="H218" s="14" t="s">
        <v>44</v>
      </c>
      <c r="I218" s="6">
        <v>1</v>
      </c>
      <c r="J218" s="23" t="s">
        <v>230</v>
      </c>
      <c r="K218" s="20">
        <v>684</v>
      </c>
      <c r="L218"/>
      <c r="M218"/>
      <c r="N218"/>
      <c r="O218"/>
      <c r="P218"/>
      <c r="Q218"/>
    </row>
    <row r="219" spans="1:17" x14ac:dyDescent="0.25">
      <c r="E219" s="6"/>
      <c r="J219" s="23"/>
      <c r="K219" s="20"/>
      <c r="L219"/>
      <c r="M219"/>
      <c r="N219"/>
      <c r="O219"/>
      <c r="P219"/>
      <c r="Q219"/>
    </row>
    <row r="220" spans="1:17" x14ac:dyDescent="0.25">
      <c r="A220" s="6">
        <v>14</v>
      </c>
      <c r="B220" s="6">
        <v>8</v>
      </c>
      <c r="C220" s="6">
        <v>2002</v>
      </c>
      <c r="D220" s="7" t="s">
        <v>110</v>
      </c>
      <c r="E220" s="14" t="s">
        <v>44</v>
      </c>
      <c r="F220" s="5" t="s">
        <v>119</v>
      </c>
      <c r="G220" s="6">
        <v>1</v>
      </c>
      <c r="H220" s="14" t="s">
        <v>44</v>
      </c>
      <c r="I220" s="6">
        <v>2</v>
      </c>
      <c r="J220" s="23" t="s">
        <v>231</v>
      </c>
      <c r="K220" s="20">
        <v>987</v>
      </c>
      <c r="L220"/>
      <c r="M220"/>
      <c r="N220"/>
      <c r="O220"/>
      <c r="P220"/>
      <c r="Q220"/>
    </row>
    <row r="221" spans="1:17" x14ac:dyDescent="0.25">
      <c r="A221" s="6">
        <v>17</v>
      </c>
      <c r="B221" s="6">
        <v>8</v>
      </c>
      <c r="C221" s="6">
        <v>2002</v>
      </c>
      <c r="D221" s="7" t="s">
        <v>119</v>
      </c>
      <c r="E221" s="14" t="s">
        <v>44</v>
      </c>
      <c r="F221" s="5" t="s">
        <v>110</v>
      </c>
      <c r="G221" s="6">
        <v>0</v>
      </c>
      <c r="H221" s="14" t="s">
        <v>44</v>
      </c>
      <c r="I221" s="6">
        <v>2</v>
      </c>
      <c r="J221" s="23" t="s">
        <v>232</v>
      </c>
      <c r="K221" s="20">
        <v>442</v>
      </c>
      <c r="L221"/>
      <c r="M221"/>
      <c r="N221"/>
      <c r="O221"/>
      <c r="P221"/>
      <c r="Q221"/>
    </row>
    <row r="222" spans="1:17" x14ac:dyDescent="0.25">
      <c r="A222" s="6">
        <v>18</v>
      </c>
      <c r="B222" s="6">
        <v>8</v>
      </c>
      <c r="C222" s="6">
        <v>2002</v>
      </c>
      <c r="D222" s="5" t="s">
        <v>110</v>
      </c>
      <c r="E222" s="14" t="s">
        <v>44</v>
      </c>
      <c r="F222" s="7" t="s">
        <v>119</v>
      </c>
      <c r="G222" s="6">
        <v>2</v>
      </c>
      <c r="H222" s="14" t="s">
        <v>44</v>
      </c>
      <c r="I222" s="6">
        <v>0</v>
      </c>
      <c r="J222" s="23" t="s">
        <v>233</v>
      </c>
      <c r="K222" s="20">
        <v>1045</v>
      </c>
      <c r="L222"/>
      <c r="M222"/>
      <c r="N222"/>
      <c r="O222"/>
      <c r="P222"/>
      <c r="Q222"/>
    </row>
    <row r="223" spans="1:17" x14ac:dyDescent="0.25">
      <c r="A223" s="6">
        <v>20</v>
      </c>
      <c r="B223" s="6">
        <v>8</v>
      </c>
      <c r="C223" s="6">
        <v>2002</v>
      </c>
      <c r="D223" s="7" t="s">
        <v>119</v>
      </c>
      <c r="E223" s="14" t="s">
        <v>44</v>
      </c>
      <c r="F223" s="5" t="s">
        <v>110</v>
      </c>
      <c r="G223" s="6">
        <v>0</v>
      </c>
      <c r="H223" s="14" t="s">
        <v>44</v>
      </c>
      <c r="I223" s="6">
        <v>2</v>
      </c>
      <c r="J223" s="23" t="s">
        <v>27</v>
      </c>
      <c r="K223" s="20">
        <v>538</v>
      </c>
      <c r="L223"/>
      <c r="M223"/>
      <c r="N223"/>
      <c r="O223"/>
      <c r="P223"/>
      <c r="Q223"/>
    </row>
    <row r="224" spans="1:17" x14ac:dyDescent="0.25">
      <c r="D224" s="5"/>
      <c r="E224" s="14"/>
      <c r="H224" s="14"/>
      <c r="J224" s="23"/>
      <c r="K224" s="20"/>
      <c r="L224"/>
      <c r="M224"/>
      <c r="N224"/>
      <c r="O224"/>
      <c r="P224"/>
      <c r="Q224"/>
    </row>
    <row r="225" spans="1:17" x14ac:dyDescent="0.25">
      <c r="A225" s="6">
        <v>15</v>
      </c>
      <c r="B225" s="6">
        <v>8</v>
      </c>
      <c r="C225" s="6">
        <v>2002</v>
      </c>
      <c r="D225" s="5" t="s">
        <v>60</v>
      </c>
      <c r="E225" s="14" t="s">
        <v>44</v>
      </c>
      <c r="F225" s="7" t="s">
        <v>5</v>
      </c>
      <c r="G225" s="6">
        <v>1</v>
      </c>
      <c r="H225" s="14" t="s">
        <v>44</v>
      </c>
      <c r="I225" s="6">
        <v>0</v>
      </c>
      <c r="J225" s="23" t="s">
        <v>234</v>
      </c>
      <c r="K225" s="20">
        <v>722</v>
      </c>
      <c r="L225"/>
      <c r="M225"/>
      <c r="N225"/>
      <c r="O225"/>
      <c r="P225"/>
      <c r="Q225"/>
    </row>
    <row r="226" spans="1:17" x14ac:dyDescent="0.25">
      <c r="A226" s="6">
        <v>17</v>
      </c>
      <c r="B226" s="6">
        <v>8</v>
      </c>
      <c r="C226" s="6">
        <v>2002</v>
      </c>
      <c r="D226" s="7" t="s">
        <v>5</v>
      </c>
      <c r="E226" s="14" t="s">
        <v>44</v>
      </c>
      <c r="F226" s="5" t="s">
        <v>60</v>
      </c>
      <c r="G226" s="6">
        <v>0</v>
      </c>
      <c r="H226" s="14" t="s">
        <v>44</v>
      </c>
      <c r="I226" s="6">
        <v>1</v>
      </c>
      <c r="J226" s="23" t="s">
        <v>235</v>
      </c>
      <c r="K226" s="20">
        <v>516</v>
      </c>
      <c r="L226"/>
      <c r="M226"/>
      <c r="N226"/>
      <c r="O226"/>
      <c r="P226"/>
      <c r="Q226"/>
    </row>
    <row r="227" spans="1:17" x14ac:dyDescent="0.25">
      <c r="A227" s="6">
        <v>18</v>
      </c>
      <c r="B227" s="6">
        <v>8</v>
      </c>
      <c r="C227" s="6">
        <v>2002</v>
      </c>
      <c r="D227" s="5" t="s">
        <v>60</v>
      </c>
      <c r="E227" s="14" t="s">
        <v>44</v>
      </c>
      <c r="F227" s="7" t="s">
        <v>5</v>
      </c>
      <c r="G227" s="6">
        <v>2</v>
      </c>
      <c r="H227" s="14" t="s">
        <v>44</v>
      </c>
      <c r="I227" s="6">
        <v>0</v>
      </c>
      <c r="J227" s="23" t="s">
        <v>236</v>
      </c>
      <c r="K227" s="20">
        <v>803</v>
      </c>
      <c r="L227"/>
      <c r="M227"/>
      <c r="N227"/>
      <c r="O227"/>
      <c r="P227"/>
      <c r="Q227"/>
    </row>
    <row r="228" spans="1:17" x14ac:dyDescent="0.25">
      <c r="E228" s="14"/>
      <c r="H228" s="14"/>
      <c r="J228" s="7" t="s">
        <v>47</v>
      </c>
      <c r="K228" s="6">
        <f>SUM(K212:K227)</f>
        <v>7949</v>
      </c>
      <c r="L228"/>
      <c r="M228"/>
      <c r="N228"/>
      <c r="O228"/>
      <c r="P228"/>
      <c r="Q228"/>
    </row>
    <row r="229" spans="1:17" x14ac:dyDescent="0.25">
      <c r="E229" s="14"/>
      <c r="H229" s="14"/>
      <c r="J229" s="7" t="s">
        <v>46</v>
      </c>
      <c r="K229" s="19">
        <f>PRODUCT(K228/14)</f>
        <v>567.78571428571433</v>
      </c>
      <c r="L229"/>
      <c r="M229"/>
      <c r="N229"/>
      <c r="O229"/>
      <c r="P229"/>
      <c r="Q229"/>
    </row>
    <row r="230" spans="1:17" x14ac:dyDescent="0.25">
      <c r="E230" s="14"/>
      <c r="H230" s="14"/>
      <c r="J230" s="23"/>
      <c r="K230" s="20"/>
      <c r="L230"/>
      <c r="M230"/>
      <c r="N230"/>
      <c r="O230"/>
      <c r="P230"/>
      <c r="Q230"/>
    </row>
    <row r="231" spans="1:17" x14ac:dyDescent="0.25">
      <c r="A231" s="12"/>
      <c r="B231" s="12"/>
      <c r="C231" s="12"/>
      <c r="D231" s="46"/>
      <c r="E231" s="12"/>
      <c r="F231" s="13"/>
      <c r="G231" s="12"/>
      <c r="H231" s="12"/>
      <c r="I231" s="12"/>
      <c r="J231" s="47"/>
      <c r="K231" s="54"/>
      <c r="L231"/>
      <c r="M231"/>
      <c r="N231"/>
      <c r="O231"/>
      <c r="P231"/>
      <c r="Q231"/>
    </row>
    <row r="232" spans="1:17" x14ac:dyDescent="0.25">
      <c r="A232" s="6">
        <v>6</v>
      </c>
      <c r="B232" s="6">
        <v>8</v>
      </c>
      <c r="C232" s="6">
        <v>2003</v>
      </c>
      <c r="D232" s="5" t="s">
        <v>67</v>
      </c>
      <c r="E232" s="14" t="s">
        <v>44</v>
      </c>
      <c r="F232" s="7" t="s">
        <v>237</v>
      </c>
      <c r="G232" s="6">
        <v>2</v>
      </c>
      <c r="H232" s="14" t="s">
        <v>44</v>
      </c>
      <c r="I232" s="6">
        <v>0</v>
      </c>
      <c r="J232" s="23" t="s">
        <v>238</v>
      </c>
      <c r="K232" s="20">
        <v>440</v>
      </c>
      <c r="L232"/>
      <c r="M232"/>
      <c r="N232"/>
      <c r="O232"/>
      <c r="P232"/>
      <c r="Q232"/>
    </row>
    <row r="233" spans="1:17" x14ac:dyDescent="0.25">
      <c r="A233" s="6">
        <v>8</v>
      </c>
      <c r="B233" s="6">
        <v>8</v>
      </c>
      <c r="C233" s="6">
        <v>2003</v>
      </c>
      <c r="D233" s="7" t="s">
        <v>237</v>
      </c>
      <c r="E233" s="14" t="s">
        <v>44</v>
      </c>
      <c r="F233" s="5" t="s">
        <v>67</v>
      </c>
      <c r="G233" s="6">
        <v>1</v>
      </c>
      <c r="H233" s="14" t="s">
        <v>44</v>
      </c>
      <c r="I233" s="6">
        <v>2</v>
      </c>
      <c r="J233" s="23" t="s">
        <v>239</v>
      </c>
      <c r="K233" s="20">
        <v>522</v>
      </c>
      <c r="L233"/>
      <c r="M233"/>
      <c r="N233"/>
      <c r="O233"/>
      <c r="P233"/>
      <c r="Q233"/>
    </row>
    <row r="234" spans="1:17" x14ac:dyDescent="0.25">
      <c r="A234" s="6">
        <v>10</v>
      </c>
      <c r="B234" s="6">
        <v>8</v>
      </c>
      <c r="C234" s="6">
        <v>2003</v>
      </c>
      <c r="D234" s="5" t="s">
        <v>67</v>
      </c>
      <c r="E234" s="14" t="s">
        <v>44</v>
      </c>
      <c r="F234" s="7" t="s">
        <v>237</v>
      </c>
      <c r="G234" s="6">
        <v>2</v>
      </c>
      <c r="H234" s="14" t="s">
        <v>44</v>
      </c>
      <c r="I234" s="6">
        <v>1</v>
      </c>
      <c r="J234" s="23" t="s">
        <v>240</v>
      </c>
      <c r="K234" s="20">
        <v>422</v>
      </c>
      <c r="L234"/>
      <c r="M234"/>
      <c r="N234"/>
      <c r="O234"/>
      <c r="P234"/>
      <c r="Q234"/>
    </row>
    <row r="235" spans="1:17" x14ac:dyDescent="0.25">
      <c r="D235" s="5"/>
      <c r="E235" s="14"/>
      <c r="F235" s="5"/>
      <c r="H235" s="14"/>
      <c r="J235" s="23"/>
      <c r="K235" s="20"/>
      <c r="L235"/>
      <c r="M235"/>
      <c r="N235"/>
      <c r="O235"/>
      <c r="P235"/>
      <c r="Q235"/>
    </row>
    <row r="236" spans="1:17" x14ac:dyDescent="0.25">
      <c r="A236" s="6">
        <v>7</v>
      </c>
      <c r="B236" s="6">
        <v>8</v>
      </c>
      <c r="C236" s="6">
        <v>2003</v>
      </c>
      <c r="D236" s="5" t="s">
        <v>5</v>
      </c>
      <c r="E236" s="14" t="s">
        <v>44</v>
      </c>
      <c r="F236" s="7" t="s">
        <v>113</v>
      </c>
      <c r="G236" s="6">
        <v>2</v>
      </c>
      <c r="H236" s="14" t="s">
        <v>44</v>
      </c>
      <c r="I236" s="6">
        <v>0</v>
      </c>
      <c r="J236" s="23" t="s">
        <v>57</v>
      </c>
      <c r="K236" s="20">
        <v>497</v>
      </c>
      <c r="L236"/>
      <c r="M236"/>
      <c r="N236"/>
      <c r="O236"/>
      <c r="P236"/>
      <c r="Q236"/>
    </row>
    <row r="237" spans="1:17" x14ac:dyDescent="0.25">
      <c r="A237" s="6">
        <v>9</v>
      </c>
      <c r="B237" s="6">
        <v>8</v>
      </c>
      <c r="C237" s="6">
        <v>2003</v>
      </c>
      <c r="D237" s="5" t="s">
        <v>113</v>
      </c>
      <c r="E237" s="14" t="s">
        <v>44</v>
      </c>
      <c r="F237" s="7" t="s">
        <v>5</v>
      </c>
      <c r="G237" s="6">
        <v>1</v>
      </c>
      <c r="H237" s="14" t="s">
        <v>44</v>
      </c>
      <c r="I237" s="6">
        <v>0</v>
      </c>
      <c r="J237" s="23" t="s">
        <v>241</v>
      </c>
      <c r="K237" s="20">
        <v>306</v>
      </c>
      <c r="L237"/>
      <c r="M237"/>
      <c r="N237"/>
      <c r="O237"/>
      <c r="P237"/>
      <c r="Q237"/>
    </row>
    <row r="238" spans="1:17" x14ac:dyDescent="0.25">
      <c r="A238" s="6">
        <v>10</v>
      </c>
      <c r="B238" s="6">
        <v>8</v>
      </c>
      <c r="C238" s="6">
        <v>2003</v>
      </c>
      <c r="D238" s="5" t="s">
        <v>5</v>
      </c>
      <c r="E238" s="14" t="s">
        <v>44</v>
      </c>
      <c r="F238" s="7" t="s">
        <v>113</v>
      </c>
      <c r="G238" s="6">
        <v>1</v>
      </c>
      <c r="H238" s="14" t="s">
        <v>44</v>
      </c>
      <c r="I238" s="6">
        <v>0</v>
      </c>
      <c r="J238" s="23" t="s">
        <v>18</v>
      </c>
      <c r="K238" s="20">
        <v>588</v>
      </c>
      <c r="L238"/>
      <c r="M238"/>
      <c r="N238"/>
      <c r="O238"/>
      <c r="P238"/>
      <c r="Q238"/>
    </row>
    <row r="239" spans="1:17" x14ac:dyDescent="0.25">
      <c r="A239" s="6">
        <v>12</v>
      </c>
      <c r="B239" s="6">
        <v>8</v>
      </c>
      <c r="C239" s="6">
        <v>2003</v>
      </c>
      <c r="D239" s="5" t="s">
        <v>113</v>
      </c>
      <c r="E239" s="14" t="s">
        <v>44</v>
      </c>
      <c r="F239" s="7" t="s">
        <v>5</v>
      </c>
      <c r="G239" s="6">
        <v>1</v>
      </c>
      <c r="H239" s="14" t="s">
        <v>44</v>
      </c>
      <c r="I239" s="6">
        <v>0</v>
      </c>
      <c r="J239" s="23" t="s">
        <v>242</v>
      </c>
      <c r="K239" s="20">
        <v>615</v>
      </c>
      <c r="L239"/>
      <c r="M239"/>
      <c r="N239"/>
      <c r="O239"/>
      <c r="P239"/>
      <c r="Q239"/>
    </row>
    <row r="240" spans="1:17" x14ac:dyDescent="0.25">
      <c r="A240" s="6">
        <v>14</v>
      </c>
      <c r="B240" s="6">
        <v>8</v>
      </c>
      <c r="C240" s="6">
        <v>2003</v>
      </c>
      <c r="D240" s="5" t="s">
        <v>5</v>
      </c>
      <c r="E240" s="14" t="s">
        <v>44</v>
      </c>
      <c r="F240" s="7" t="s">
        <v>113</v>
      </c>
      <c r="G240" s="6">
        <v>2</v>
      </c>
      <c r="H240" s="14" t="s">
        <v>44</v>
      </c>
      <c r="I240" s="6">
        <v>1</v>
      </c>
      <c r="J240" s="23" t="s">
        <v>243</v>
      </c>
      <c r="K240" s="20">
        <v>897</v>
      </c>
      <c r="L240"/>
      <c r="M240"/>
      <c r="N240"/>
      <c r="O240"/>
      <c r="P240"/>
      <c r="Q240"/>
    </row>
    <row r="241" spans="1:17" x14ac:dyDescent="0.25">
      <c r="E241" s="6"/>
      <c r="J241" s="23"/>
      <c r="K241" s="20"/>
      <c r="L241"/>
      <c r="M241"/>
      <c r="N241"/>
      <c r="O241"/>
      <c r="P241"/>
      <c r="Q241"/>
    </row>
    <row r="242" spans="1:17" x14ac:dyDescent="0.25">
      <c r="A242" s="6">
        <v>7</v>
      </c>
      <c r="B242" s="6">
        <v>8</v>
      </c>
      <c r="C242" s="6">
        <v>2003</v>
      </c>
      <c r="D242" s="5" t="s">
        <v>119</v>
      </c>
      <c r="E242" s="14" t="s">
        <v>44</v>
      </c>
      <c r="F242" s="7" t="s">
        <v>110</v>
      </c>
      <c r="G242" s="6">
        <v>2</v>
      </c>
      <c r="H242" s="14" t="s">
        <v>44</v>
      </c>
      <c r="I242" s="6">
        <v>0</v>
      </c>
      <c r="J242" s="23" t="s">
        <v>244</v>
      </c>
      <c r="K242" s="20">
        <v>553</v>
      </c>
      <c r="L242"/>
      <c r="M242"/>
      <c r="N242"/>
      <c r="O242"/>
      <c r="P242"/>
      <c r="Q242"/>
    </row>
    <row r="243" spans="1:17" x14ac:dyDescent="0.25">
      <c r="A243" s="6">
        <v>9</v>
      </c>
      <c r="B243" s="6">
        <v>8</v>
      </c>
      <c r="C243" s="6">
        <v>2003</v>
      </c>
      <c r="D243" s="5" t="s">
        <v>110</v>
      </c>
      <c r="E243" s="14" t="s">
        <v>44</v>
      </c>
      <c r="F243" s="7" t="s">
        <v>119</v>
      </c>
      <c r="G243" s="6">
        <v>2</v>
      </c>
      <c r="H243" s="14" t="s">
        <v>44</v>
      </c>
      <c r="I243" s="6">
        <v>0</v>
      </c>
      <c r="J243" s="23" t="s">
        <v>62</v>
      </c>
      <c r="K243" s="20">
        <v>1215</v>
      </c>
      <c r="L243"/>
      <c r="M243"/>
      <c r="N243"/>
      <c r="O243"/>
      <c r="P243"/>
      <c r="Q243"/>
    </row>
    <row r="244" spans="1:17" x14ac:dyDescent="0.25">
      <c r="A244" s="6">
        <v>10</v>
      </c>
      <c r="B244" s="6">
        <v>8</v>
      </c>
      <c r="C244" s="6">
        <v>2003</v>
      </c>
      <c r="D244" s="5" t="s">
        <v>119</v>
      </c>
      <c r="E244" s="14" t="s">
        <v>44</v>
      </c>
      <c r="F244" s="7" t="s">
        <v>110</v>
      </c>
      <c r="G244" s="6">
        <v>2</v>
      </c>
      <c r="H244" s="14" t="s">
        <v>44</v>
      </c>
      <c r="I244" s="6">
        <v>0</v>
      </c>
      <c r="J244" s="23" t="s">
        <v>245</v>
      </c>
      <c r="K244" s="20">
        <v>520</v>
      </c>
      <c r="L244"/>
      <c r="M244"/>
      <c r="N244"/>
      <c r="O244"/>
      <c r="P244"/>
      <c r="Q244"/>
    </row>
    <row r="245" spans="1:17" x14ac:dyDescent="0.25">
      <c r="A245" s="6">
        <v>12</v>
      </c>
      <c r="B245" s="6">
        <v>8</v>
      </c>
      <c r="C245" s="6">
        <v>2003</v>
      </c>
      <c r="D245" s="7" t="s">
        <v>110</v>
      </c>
      <c r="E245" s="14" t="s">
        <v>44</v>
      </c>
      <c r="F245" s="5" t="s">
        <v>119</v>
      </c>
      <c r="G245" s="6">
        <v>0</v>
      </c>
      <c r="H245" s="14" t="s">
        <v>44</v>
      </c>
      <c r="I245" s="6">
        <v>2</v>
      </c>
      <c r="J245" s="23" t="s">
        <v>246</v>
      </c>
      <c r="K245" s="20">
        <v>1318</v>
      </c>
      <c r="L245"/>
      <c r="M245"/>
      <c r="N245"/>
      <c r="O245"/>
      <c r="P245"/>
      <c r="Q245"/>
    </row>
    <row r="246" spans="1:17" x14ac:dyDescent="0.25">
      <c r="D246" s="5"/>
      <c r="E246" s="14"/>
      <c r="H246" s="14"/>
      <c r="J246" s="23"/>
      <c r="K246" s="20"/>
      <c r="L246"/>
      <c r="M246"/>
      <c r="N246"/>
      <c r="O246"/>
      <c r="P246"/>
      <c r="Q246"/>
    </row>
    <row r="247" spans="1:17" x14ac:dyDescent="0.25">
      <c r="A247" s="6">
        <v>7</v>
      </c>
      <c r="B247" s="6">
        <v>8</v>
      </c>
      <c r="C247" s="6">
        <v>2003</v>
      </c>
      <c r="D247" s="5" t="s">
        <v>116</v>
      </c>
      <c r="E247" s="14" t="s">
        <v>44</v>
      </c>
      <c r="F247" s="7" t="s">
        <v>109</v>
      </c>
      <c r="G247" s="6">
        <v>2</v>
      </c>
      <c r="H247" s="14" t="s">
        <v>44</v>
      </c>
      <c r="I247" s="6">
        <v>0</v>
      </c>
      <c r="J247" s="23" t="s">
        <v>247</v>
      </c>
      <c r="K247" s="20">
        <v>812</v>
      </c>
      <c r="L247"/>
      <c r="M247"/>
      <c r="N247"/>
      <c r="O247"/>
      <c r="P247"/>
      <c r="Q247"/>
    </row>
    <row r="248" spans="1:17" x14ac:dyDescent="0.25">
      <c r="A248" s="6">
        <v>9</v>
      </c>
      <c r="B248" s="6">
        <v>8</v>
      </c>
      <c r="C248" s="6">
        <v>2003</v>
      </c>
      <c r="D248" s="5" t="s">
        <v>109</v>
      </c>
      <c r="E248" s="14" t="s">
        <v>44</v>
      </c>
      <c r="F248" s="7" t="s">
        <v>116</v>
      </c>
      <c r="G248" s="6">
        <v>2</v>
      </c>
      <c r="H248" s="14" t="s">
        <v>44</v>
      </c>
      <c r="I248" s="6">
        <v>0</v>
      </c>
      <c r="J248" s="23" t="s">
        <v>2</v>
      </c>
      <c r="K248" s="20">
        <v>740</v>
      </c>
      <c r="L248"/>
      <c r="M248"/>
      <c r="N248"/>
      <c r="O248"/>
      <c r="P248"/>
      <c r="Q248"/>
    </row>
    <row r="249" spans="1:17" x14ac:dyDescent="0.25">
      <c r="A249" s="6">
        <v>10</v>
      </c>
      <c r="B249" s="6">
        <v>8</v>
      </c>
      <c r="C249" s="6">
        <v>2003</v>
      </c>
      <c r="D249" s="7" t="s">
        <v>116</v>
      </c>
      <c r="E249" s="14" t="s">
        <v>44</v>
      </c>
      <c r="F249" s="5" t="s">
        <v>109</v>
      </c>
      <c r="G249" s="6">
        <v>0</v>
      </c>
      <c r="H249" s="14" t="s">
        <v>44</v>
      </c>
      <c r="I249" s="6">
        <v>2</v>
      </c>
      <c r="J249" s="23" t="s">
        <v>248</v>
      </c>
      <c r="K249" s="20">
        <v>696</v>
      </c>
      <c r="L249"/>
      <c r="M249"/>
      <c r="N249"/>
      <c r="O249"/>
      <c r="P249"/>
      <c r="Q249"/>
    </row>
    <row r="250" spans="1:17" x14ac:dyDescent="0.25">
      <c r="A250" s="6">
        <v>12</v>
      </c>
      <c r="B250" s="6">
        <v>8</v>
      </c>
      <c r="C250" s="6">
        <v>2003</v>
      </c>
      <c r="D250" s="7" t="s">
        <v>109</v>
      </c>
      <c r="E250" s="14" t="s">
        <v>44</v>
      </c>
      <c r="F250" s="5" t="s">
        <v>116</v>
      </c>
      <c r="G250" s="6">
        <v>0</v>
      </c>
      <c r="H250" s="14" t="s">
        <v>44</v>
      </c>
      <c r="I250" s="6">
        <v>1</v>
      </c>
      <c r="J250" s="23" t="s">
        <v>249</v>
      </c>
      <c r="K250" s="20">
        <v>1051</v>
      </c>
      <c r="L250"/>
      <c r="M250"/>
      <c r="N250"/>
      <c r="O250"/>
      <c r="P250"/>
      <c r="Q250"/>
    </row>
    <row r="251" spans="1:17" x14ac:dyDescent="0.25">
      <c r="A251" s="6">
        <v>14</v>
      </c>
      <c r="B251" s="6">
        <v>8</v>
      </c>
      <c r="C251" s="6">
        <v>2003</v>
      </c>
      <c r="D251" s="5" t="s">
        <v>116</v>
      </c>
      <c r="E251" s="14" t="s">
        <v>44</v>
      </c>
      <c r="F251" s="7" t="s">
        <v>109</v>
      </c>
      <c r="G251" s="6">
        <v>2</v>
      </c>
      <c r="H251" s="14" t="s">
        <v>44</v>
      </c>
      <c r="I251" s="6">
        <v>1</v>
      </c>
      <c r="J251" s="23" t="s">
        <v>250</v>
      </c>
      <c r="K251" s="20">
        <v>840</v>
      </c>
      <c r="L251"/>
      <c r="M251"/>
      <c r="N251"/>
      <c r="O251"/>
      <c r="P251"/>
      <c r="Q251"/>
    </row>
    <row r="252" spans="1:17" x14ac:dyDescent="0.25">
      <c r="E252" s="14"/>
      <c r="H252" s="14"/>
      <c r="J252" s="7" t="s">
        <v>47</v>
      </c>
      <c r="K252" s="6">
        <f>SUM(K232:K251)</f>
        <v>12032</v>
      </c>
      <c r="L252"/>
      <c r="M252"/>
      <c r="N252"/>
      <c r="O252"/>
      <c r="P252"/>
      <c r="Q252"/>
    </row>
    <row r="253" spans="1:17" x14ac:dyDescent="0.25">
      <c r="E253" s="14"/>
      <c r="H253" s="14"/>
      <c r="J253" s="7" t="s">
        <v>46</v>
      </c>
      <c r="K253" s="19">
        <f>PRODUCT(K252/17)</f>
        <v>707.76470588235293</v>
      </c>
      <c r="L253"/>
      <c r="M253"/>
      <c r="N253"/>
      <c r="O253"/>
      <c r="P253"/>
      <c r="Q253"/>
    </row>
    <row r="254" spans="1:17" x14ac:dyDescent="0.25">
      <c r="L254"/>
      <c r="M254"/>
      <c r="N254"/>
      <c r="O254"/>
      <c r="P254"/>
      <c r="Q254"/>
    </row>
    <row r="255" spans="1:17" x14ac:dyDescent="0.25">
      <c r="A255" s="12"/>
      <c r="B255" s="12"/>
      <c r="C255" s="12"/>
      <c r="D255" s="46"/>
      <c r="E255" s="12"/>
      <c r="F255" s="13"/>
      <c r="G255" s="12"/>
      <c r="H255" s="12"/>
      <c r="I255" s="12"/>
      <c r="J255" s="47"/>
      <c r="K255" s="54"/>
      <c r="L255"/>
      <c r="M255"/>
      <c r="N255"/>
      <c r="O255"/>
      <c r="P255"/>
      <c r="Q255"/>
    </row>
    <row r="256" spans="1:17" x14ac:dyDescent="0.25">
      <c r="A256" s="21">
        <v>12</v>
      </c>
      <c r="B256" s="21">
        <v>8</v>
      </c>
      <c r="C256" s="6">
        <v>2009</v>
      </c>
      <c r="D256" s="5" t="s">
        <v>251</v>
      </c>
      <c r="E256" s="14" t="s">
        <v>44</v>
      </c>
      <c r="F256" s="7" t="s">
        <v>237</v>
      </c>
      <c r="G256" s="21">
        <v>2</v>
      </c>
      <c r="H256" s="14" t="s">
        <v>44</v>
      </c>
      <c r="I256" s="21">
        <v>0</v>
      </c>
      <c r="J256" s="3" t="s">
        <v>252</v>
      </c>
      <c r="K256" s="21">
        <v>258</v>
      </c>
      <c r="L256"/>
      <c r="M256"/>
      <c r="N256"/>
      <c r="O256"/>
      <c r="P256"/>
      <c r="Q256"/>
    </row>
    <row r="257" spans="1:17" x14ac:dyDescent="0.25">
      <c r="A257" s="21">
        <v>15</v>
      </c>
      <c r="B257" s="21">
        <v>8</v>
      </c>
      <c r="C257" s="6">
        <v>2009</v>
      </c>
      <c r="D257" s="7" t="s">
        <v>237</v>
      </c>
      <c r="E257" s="14" t="s">
        <v>44</v>
      </c>
      <c r="F257" s="5" t="s">
        <v>251</v>
      </c>
      <c r="G257" s="21">
        <v>0</v>
      </c>
      <c r="H257" s="14" t="s">
        <v>44</v>
      </c>
      <c r="I257" s="21">
        <v>2</v>
      </c>
      <c r="J257" s="3" t="s">
        <v>92</v>
      </c>
      <c r="K257" s="21">
        <v>316</v>
      </c>
      <c r="L257"/>
      <c r="M257"/>
      <c r="N257"/>
      <c r="O257"/>
      <c r="P257"/>
      <c r="Q257"/>
    </row>
    <row r="258" spans="1:17" x14ac:dyDescent="0.25">
      <c r="A258" s="21">
        <v>16</v>
      </c>
      <c r="B258" s="21">
        <v>8</v>
      </c>
      <c r="C258" s="6">
        <v>2009</v>
      </c>
      <c r="D258" s="33" t="s">
        <v>251</v>
      </c>
      <c r="E258" s="14" t="s">
        <v>44</v>
      </c>
      <c r="F258" s="31" t="s">
        <v>237</v>
      </c>
      <c r="G258" s="21">
        <v>2</v>
      </c>
      <c r="H258" s="14" t="s">
        <v>44</v>
      </c>
      <c r="I258" s="21">
        <v>0</v>
      </c>
      <c r="J258" s="3" t="s">
        <v>97</v>
      </c>
      <c r="K258" s="21">
        <v>270</v>
      </c>
      <c r="L258"/>
      <c r="M258"/>
      <c r="N258"/>
      <c r="O258"/>
      <c r="P258"/>
      <c r="Q258"/>
    </row>
    <row r="259" spans="1:17" x14ac:dyDescent="0.25">
      <c r="A259" s="21"/>
      <c r="B259" s="21"/>
      <c r="C259" s="21"/>
      <c r="D259" s="31"/>
      <c r="E259" s="31"/>
      <c r="F259" s="31"/>
      <c r="G259" s="21"/>
      <c r="H259" s="31"/>
      <c r="I259" s="21"/>
      <c r="J259" s="3"/>
      <c r="K259" s="21"/>
      <c r="L259"/>
      <c r="M259"/>
      <c r="N259"/>
      <c r="O259"/>
      <c r="P259"/>
      <c r="Q259"/>
    </row>
    <row r="260" spans="1:17" x14ac:dyDescent="0.25">
      <c r="A260" s="21">
        <v>12</v>
      </c>
      <c r="B260" s="21">
        <v>8</v>
      </c>
      <c r="C260" s="6">
        <v>2009</v>
      </c>
      <c r="D260" s="5" t="s">
        <v>109</v>
      </c>
      <c r="E260" s="14" t="s">
        <v>44</v>
      </c>
      <c r="F260" s="7" t="s">
        <v>108</v>
      </c>
      <c r="G260" s="21">
        <v>2</v>
      </c>
      <c r="H260" s="14" t="s">
        <v>44</v>
      </c>
      <c r="I260" s="21">
        <v>0</v>
      </c>
      <c r="J260" s="3" t="s">
        <v>253</v>
      </c>
      <c r="K260" s="21">
        <v>384</v>
      </c>
      <c r="L260"/>
      <c r="M260"/>
      <c r="N260"/>
      <c r="O260"/>
      <c r="P260"/>
      <c r="Q260"/>
    </row>
    <row r="261" spans="1:17" x14ac:dyDescent="0.25">
      <c r="A261" s="21">
        <v>15</v>
      </c>
      <c r="B261" s="21">
        <v>8</v>
      </c>
      <c r="C261" s="6">
        <v>2009</v>
      </c>
      <c r="D261" s="7" t="s">
        <v>108</v>
      </c>
      <c r="E261" s="14" t="s">
        <v>44</v>
      </c>
      <c r="F261" s="5" t="s">
        <v>109</v>
      </c>
      <c r="G261" s="21">
        <v>0</v>
      </c>
      <c r="H261" s="14" t="s">
        <v>44</v>
      </c>
      <c r="I261" s="21">
        <v>2</v>
      </c>
      <c r="J261" s="3" t="s">
        <v>28</v>
      </c>
      <c r="K261" s="21">
        <v>387</v>
      </c>
      <c r="L261"/>
      <c r="M261"/>
      <c r="N261"/>
      <c r="O261"/>
      <c r="P261"/>
      <c r="Q261"/>
    </row>
    <row r="262" spans="1:17" x14ac:dyDescent="0.25">
      <c r="A262" s="21">
        <v>16</v>
      </c>
      <c r="B262" s="21">
        <v>8</v>
      </c>
      <c r="C262" s="6">
        <v>2009</v>
      </c>
      <c r="D262" s="5" t="s">
        <v>109</v>
      </c>
      <c r="E262" s="14" t="s">
        <v>44</v>
      </c>
      <c r="F262" s="7" t="s">
        <v>108</v>
      </c>
      <c r="G262" s="21">
        <v>2</v>
      </c>
      <c r="H262" s="14" t="s">
        <v>44</v>
      </c>
      <c r="I262" s="21">
        <v>1</v>
      </c>
      <c r="J262" s="3" t="s">
        <v>254</v>
      </c>
      <c r="K262" s="21">
        <v>317</v>
      </c>
      <c r="L262"/>
      <c r="M262"/>
      <c r="N262"/>
      <c r="O262"/>
      <c r="P262"/>
      <c r="Q262"/>
    </row>
    <row r="263" spans="1:17" x14ac:dyDescent="0.2">
      <c r="A263" s="21"/>
      <c r="B263" s="21"/>
      <c r="C263" s="21"/>
      <c r="D263" s="31"/>
      <c r="E263" s="31"/>
      <c r="F263" s="31"/>
      <c r="G263" s="21"/>
      <c r="H263" s="31"/>
      <c r="I263" s="21"/>
      <c r="J263" s="35"/>
      <c r="K263" s="21"/>
      <c r="L263"/>
      <c r="M263"/>
      <c r="N263"/>
      <c r="O263"/>
      <c r="P263"/>
      <c r="Q263"/>
    </row>
    <row r="264" spans="1:17" x14ac:dyDescent="0.25">
      <c r="A264" s="21">
        <v>12</v>
      </c>
      <c r="B264" s="21">
        <v>8</v>
      </c>
      <c r="C264" s="6">
        <v>2009</v>
      </c>
      <c r="D264" s="5" t="s">
        <v>255</v>
      </c>
      <c r="E264" s="14" t="s">
        <v>44</v>
      </c>
      <c r="F264" s="7" t="s">
        <v>256</v>
      </c>
      <c r="G264" s="21">
        <v>2</v>
      </c>
      <c r="H264" s="14" t="s">
        <v>44</v>
      </c>
      <c r="I264" s="21">
        <v>0</v>
      </c>
      <c r="J264" s="34" t="s">
        <v>24</v>
      </c>
      <c r="K264" s="21">
        <v>246</v>
      </c>
      <c r="L264"/>
      <c r="M264"/>
      <c r="N264"/>
      <c r="O264"/>
      <c r="P264"/>
      <c r="Q264"/>
    </row>
    <row r="265" spans="1:17" x14ac:dyDescent="0.25">
      <c r="A265" s="21">
        <v>15</v>
      </c>
      <c r="B265" s="21">
        <v>8</v>
      </c>
      <c r="C265" s="6">
        <v>2009</v>
      </c>
      <c r="D265" s="7" t="s">
        <v>256</v>
      </c>
      <c r="E265" s="14" t="s">
        <v>44</v>
      </c>
      <c r="F265" s="5" t="s">
        <v>255</v>
      </c>
      <c r="G265" s="21">
        <v>0</v>
      </c>
      <c r="H265" s="14" t="s">
        <v>44</v>
      </c>
      <c r="I265" s="21">
        <v>1</v>
      </c>
      <c r="J265" s="34" t="s">
        <v>257</v>
      </c>
      <c r="K265" s="21">
        <v>309</v>
      </c>
      <c r="L265"/>
      <c r="M265"/>
      <c r="N265"/>
      <c r="O265"/>
      <c r="P265"/>
      <c r="Q265"/>
    </row>
    <row r="266" spans="1:17" x14ac:dyDescent="0.25">
      <c r="A266" s="21">
        <v>16</v>
      </c>
      <c r="B266" s="21">
        <v>8</v>
      </c>
      <c r="C266" s="6">
        <v>2009</v>
      </c>
      <c r="D266" s="5" t="s">
        <v>255</v>
      </c>
      <c r="E266" s="14" t="s">
        <v>44</v>
      </c>
      <c r="F266" s="7" t="s">
        <v>256</v>
      </c>
      <c r="G266" s="21">
        <v>2</v>
      </c>
      <c r="H266" s="14" t="s">
        <v>44</v>
      </c>
      <c r="I266" s="21">
        <v>0</v>
      </c>
      <c r="J266" s="32" t="s">
        <v>258</v>
      </c>
      <c r="K266" s="21">
        <v>222</v>
      </c>
      <c r="L266"/>
      <c r="M266"/>
      <c r="N266"/>
      <c r="O266"/>
      <c r="P266"/>
      <c r="Q266"/>
    </row>
    <row r="267" spans="1:17" x14ac:dyDescent="0.2">
      <c r="A267" s="21"/>
      <c r="B267" s="21"/>
      <c r="C267" s="21"/>
      <c r="D267" s="31"/>
      <c r="E267" s="31"/>
      <c r="F267" s="31"/>
      <c r="G267" s="21"/>
      <c r="H267" s="31"/>
      <c r="I267" s="21"/>
      <c r="J267" s="32"/>
      <c r="K267" s="21"/>
      <c r="L267"/>
      <c r="M267"/>
      <c r="N267"/>
      <c r="O267"/>
      <c r="P267"/>
      <c r="Q267"/>
    </row>
    <row r="268" spans="1:17" x14ac:dyDescent="0.25">
      <c r="A268" s="21">
        <v>12</v>
      </c>
      <c r="B268" s="21">
        <v>8</v>
      </c>
      <c r="C268" s="6">
        <v>2009</v>
      </c>
      <c r="D268" s="5" t="s">
        <v>110</v>
      </c>
      <c r="E268" s="14" t="s">
        <v>44</v>
      </c>
      <c r="F268" s="7" t="s">
        <v>113</v>
      </c>
      <c r="G268" s="21">
        <v>1</v>
      </c>
      <c r="H268" s="14" t="s">
        <v>44</v>
      </c>
      <c r="I268" s="21">
        <v>0</v>
      </c>
      <c r="J268" s="32" t="s">
        <v>259</v>
      </c>
      <c r="K268" s="21">
        <v>1098</v>
      </c>
      <c r="L268"/>
      <c r="M268"/>
      <c r="N268"/>
      <c r="O268"/>
      <c r="P268"/>
      <c r="Q268"/>
    </row>
    <row r="269" spans="1:17" x14ac:dyDescent="0.25">
      <c r="A269" s="21">
        <v>15</v>
      </c>
      <c r="B269" s="21">
        <v>8</v>
      </c>
      <c r="C269" s="6">
        <v>2009</v>
      </c>
      <c r="D269" s="7" t="s">
        <v>113</v>
      </c>
      <c r="E269" s="14" t="s">
        <v>44</v>
      </c>
      <c r="F269" s="5" t="s">
        <v>110</v>
      </c>
      <c r="G269" s="21">
        <v>0</v>
      </c>
      <c r="H269" s="14" t="s">
        <v>44</v>
      </c>
      <c r="I269" s="21">
        <v>1</v>
      </c>
      <c r="J269" s="32" t="s">
        <v>260</v>
      </c>
      <c r="K269" s="21">
        <v>504</v>
      </c>
      <c r="L269"/>
      <c r="M269"/>
      <c r="N269"/>
      <c r="O269"/>
      <c r="P269"/>
      <c r="Q269"/>
    </row>
    <row r="270" spans="1:17" x14ac:dyDescent="0.25">
      <c r="A270" s="21">
        <v>16</v>
      </c>
      <c r="B270" s="21">
        <v>8</v>
      </c>
      <c r="C270" s="6">
        <v>2009</v>
      </c>
      <c r="D270" s="5" t="s">
        <v>110</v>
      </c>
      <c r="E270" s="14" t="s">
        <v>44</v>
      </c>
      <c r="F270" s="7" t="s">
        <v>113</v>
      </c>
      <c r="G270" s="21">
        <v>2</v>
      </c>
      <c r="H270" s="14" t="s">
        <v>44</v>
      </c>
      <c r="I270" s="21">
        <v>0</v>
      </c>
      <c r="J270" s="32" t="s">
        <v>261</v>
      </c>
      <c r="K270" s="21">
        <v>1181</v>
      </c>
      <c r="L270"/>
      <c r="M270"/>
      <c r="N270"/>
      <c r="O270"/>
      <c r="P270"/>
      <c r="Q270"/>
    </row>
    <row r="271" spans="1:17" x14ac:dyDescent="0.25">
      <c r="J271" s="7" t="s">
        <v>47</v>
      </c>
      <c r="K271" s="6">
        <f>SUM(K256:K270)</f>
        <v>5492</v>
      </c>
      <c r="L271"/>
      <c r="M271"/>
      <c r="N271"/>
      <c r="O271"/>
      <c r="P271"/>
      <c r="Q271"/>
    </row>
    <row r="272" spans="1:17" x14ac:dyDescent="0.25">
      <c r="J272" s="7" t="s">
        <v>46</v>
      </c>
      <c r="K272" s="19">
        <f>PRODUCT(K271/12)</f>
        <v>457.66666666666669</v>
      </c>
      <c r="L272"/>
      <c r="M272"/>
      <c r="N272"/>
      <c r="O272"/>
      <c r="P272"/>
      <c r="Q272"/>
    </row>
    <row r="273" spans="1:17" x14ac:dyDescent="0.25">
      <c r="L273"/>
      <c r="M273"/>
      <c r="N273"/>
      <c r="O273"/>
      <c r="P273"/>
      <c r="Q273"/>
    </row>
    <row r="274" spans="1:17" x14ac:dyDescent="0.25">
      <c r="A274" s="12"/>
      <c r="B274" s="12"/>
      <c r="C274" s="12"/>
      <c r="D274" s="46"/>
      <c r="E274" s="12"/>
      <c r="F274" s="13"/>
      <c r="G274" s="12"/>
      <c r="H274" s="12"/>
      <c r="I274" s="12"/>
      <c r="J274" s="47"/>
      <c r="K274" s="54"/>
      <c r="L274"/>
      <c r="M274"/>
      <c r="N274"/>
      <c r="O274"/>
      <c r="P274"/>
      <c r="Q274"/>
    </row>
    <row r="275" spans="1:17" x14ac:dyDescent="0.25">
      <c r="A275" s="21">
        <v>11</v>
      </c>
      <c r="B275" s="21">
        <v>8</v>
      </c>
      <c r="C275" s="6">
        <v>2010</v>
      </c>
      <c r="D275" s="5" t="s">
        <v>110</v>
      </c>
      <c r="E275" s="14" t="s">
        <v>44</v>
      </c>
      <c r="F275" s="7" t="s">
        <v>5</v>
      </c>
      <c r="G275" s="21">
        <v>2</v>
      </c>
      <c r="H275" s="14" t="s">
        <v>44</v>
      </c>
      <c r="I275" s="21">
        <v>0</v>
      </c>
      <c r="J275" s="3" t="s">
        <v>262</v>
      </c>
      <c r="K275" s="21">
        <v>1197</v>
      </c>
      <c r="L275"/>
      <c r="M275"/>
      <c r="N275"/>
      <c r="O275"/>
      <c r="P275"/>
      <c r="Q275"/>
    </row>
    <row r="276" spans="1:17" x14ac:dyDescent="0.25">
      <c r="A276" s="21">
        <v>14</v>
      </c>
      <c r="B276" s="21">
        <v>8</v>
      </c>
      <c r="C276" s="6">
        <v>2010</v>
      </c>
      <c r="D276" s="7" t="s">
        <v>5</v>
      </c>
      <c r="E276" s="14" t="s">
        <v>44</v>
      </c>
      <c r="F276" s="5" t="s">
        <v>110</v>
      </c>
      <c r="G276" s="21">
        <v>0</v>
      </c>
      <c r="H276" s="14" t="s">
        <v>44</v>
      </c>
      <c r="I276" s="21">
        <v>2</v>
      </c>
      <c r="J276" s="3" t="s">
        <v>263</v>
      </c>
      <c r="K276" s="21">
        <v>228</v>
      </c>
      <c r="L276"/>
      <c r="M276"/>
      <c r="N276"/>
      <c r="O276"/>
      <c r="P276"/>
      <c r="Q276"/>
    </row>
    <row r="277" spans="1:17" x14ac:dyDescent="0.25">
      <c r="A277" s="21">
        <v>15</v>
      </c>
      <c r="B277" s="21">
        <v>8</v>
      </c>
      <c r="C277" s="6">
        <v>2010</v>
      </c>
      <c r="D277" s="5" t="s">
        <v>110</v>
      </c>
      <c r="E277" s="14" t="s">
        <v>44</v>
      </c>
      <c r="F277" s="7" t="s">
        <v>5</v>
      </c>
      <c r="G277" s="21">
        <v>2</v>
      </c>
      <c r="H277" s="14" t="s">
        <v>44</v>
      </c>
      <c r="I277" s="21">
        <v>0</v>
      </c>
      <c r="J277" s="3" t="s">
        <v>264</v>
      </c>
      <c r="K277" s="21">
        <v>1211</v>
      </c>
      <c r="L277"/>
      <c r="M277"/>
      <c r="N277"/>
      <c r="O277"/>
      <c r="P277"/>
      <c r="Q277"/>
    </row>
    <row r="278" spans="1:17" x14ac:dyDescent="0.25">
      <c r="A278" s="21"/>
      <c r="B278" s="21"/>
      <c r="C278" s="21"/>
      <c r="D278" s="31"/>
      <c r="E278" s="31"/>
      <c r="F278" s="31"/>
      <c r="G278" s="21"/>
      <c r="H278" s="31"/>
      <c r="I278" s="21"/>
      <c r="J278" s="3"/>
      <c r="K278" s="21"/>
      <c r="L278"/>
      <c r="M278"/>
      <c r="N278"/>
      <c r="O278"/>
      <c r="P278"/>
      <c r="Q278"/>
    </row>
    <row r="279" spans="1:17" x14ac:dyDescent="0.25">
      <c r="A279" s="21">
        <v>11</v>
      </c>
      <c r="B279" s="21">
        <v>8</v>
      </c>
      <c r="C279" s="6">
        <v>2010</v>
      </c>
      <c r="D279" s="5" t="s">
        <v>251</v>
      </c>
      <c r="E279" s="14" t="s">
        <v>44</v>
      </c>
      <c r="F279" s="31" t="s">
        <v>237</v>
      </c>
      <c r="G279" s="21">
        <v>2</v>
      </c>
      <c r="H279" s="14" t="s">
        <v>44</v>
      </c>
      <c r="I279" s="21">
        <v>0</v>
      </c>
      <c r="J279" s="3" t="s">
        <v>265</v>
      </c>
      <c r="K279" s="21">
        <v>519</v>
      </c>
      <c r="L279"/>
      <c r="M279"/>
      <c r="N279"/>
      <c r="O279"/>
      <c r="P279"/>
      <c r="Q279"/>
    </row>
    <row r="280" spans="1:17" x14ac:dyDescent="0.25">
      <c r="A280" s="21">
        <v>14</v>
      </c>
      <c r="B280" s="21">
        <v>8</v>
      </c>
      <c r="C280" s="6">
        <v>2010</v>
      </c>
      <c r="D280" s="31" t="s">
        <v>237</v>
      </c>
      <c r="E280" s="14" t="s">
        <v>44</v>
      </c>
      <c r="F280" s="5" t="s">
        <v>251</v>
      </c>
      <c r="G280" s="21">
        <v>0</v>
      </c>
      <c r="H280" s="14" t="s">
        <v>44</v>
      </c>
      <c r="I280" s="21">
        <v>2</v>
      </c>
      <c r="J280" s="3" t="s">
        <v>29</v>
      </c>
      <c r="K280" s="21">
        <v>418</v>
      </c>
      <c r="L280"/>
      <c r="M280"/>
      <c r="N280"/>
      <c r="O280"/>
      <c r="P280"/>
      <c r="Q280"/>
    </row>
    <row r="281" spans="1:17" x14ac:dyDescent="0.25">
      <c r="A281" s="21">
        <v>15</v>
      </c>
      <c r="B281" s="21">
        <v>8</v>
      </c>
      <c r="C281" s="6">
        <v>2010</v>
      </c>
      <c r="D281" s="5" t="s">
        <v>251</v>
      </c>
      <c r="E281" s="14" t="s">
        <v>44</v>
      </c>
      <c r="F281" s="31" t="s">
        <v>237</v>
      </c>
      <c r="G281" s="21">
        <v>2</v>
      </c>
      <c r="H281" s="14" t="s">
        <v>44</v>
      </c>
      <c r="I281" s="21">
        <v>0</v>
      </c>
      <c r="J281" s="3" t="s">
        <v>266</v>
      </c>
      <c r="K281" s="21">
        <v>536</v>
      </c>
      <c r="L281"/>
      <c r="M281"/>
      <c r="N281"/>
      <c r="O281"/>
      <c r="P281"/>
      <c r="Q281"/>
    </row>
    <row r="282" spans="1:17" x14ac:dyDescent="0.2">
      <c r="A282" s="21"/>
      <c r="B282" s="21"/>
      <c r="C282" s="21"/>
      <c r="D282" s="31"/>
      <c r="E282" s="31"/>
      <c r="F282" s="31"/>
      <c r="G282" s="21"/>
      <c r="H282" s="31"/>
      <c r="I282" s="21"/>
      <c r="J282" s="35"/>
      <c r="K282" s="21"/>
      <c r="L282"/>
      <c r="M282"/>
      <c r="N282"/>
      <c r="O282"/>
      <c r="P282"/>
      <c r="Q282"/>
    </row>
    <row r="283" spans="1:17" x14ac:dyDescent="0.25">
      <c r="A283" s="21">
        <v>11</v>
      </c>
      <c r="B283" s="21">
        <v>8</v>
      </c>
      <c r="C283" s="6">
        <v>2010</v>
      </c>
      <c r="D283" s="5" t="s">
        <v>109</v>
      </c>
      <c r="E283" s="14" t="s">
        <v>44</v>
      </c>
      <c r="F283" s="7" t="s">
        <v>131</v>
      </c>
      <c r="G283" s="21">
        <v>2</v>
      </c>
      <c r="H283" s="14" t="s">
        <v>44</v>
      </c>
      <c r="I283" s="21">
        <v>0</v>
      </c>
      <c r="J283" s="3" t="s">
        <v>267</v>
      </c>
      <c r="K283" s="21">
        <v>515</v>
      </c>
      <c r="L283"/>
      <c r="M283"/>
      <c r="N283"/>
      <c r="O283"/>
      <c r="P283"/>
      <c r="Q283"/>
    </row>
    <row r="284" spans="1:17" x14ac:dyDescent="0.25">
      <c r="A284" s="21">
        <v>14</v>
      </c>
      <c r="B284" s="21">
        <v>8</v>
      </c>
      <c r="C284" s="6">
        <v>2010</v>
      </c>
      <c r="D284" s="7" t="s">
        <v>131</v>
      </c>
      <c r="E284" s="14" t="s">
        <v>44</v>
      </c>
      <c r="F284" s="5" t="s">
        <v>109</v>
      </c>
      <c r="G284" s="21">
        <v>0</v>
      </c>
      <c r="H284" s="14" t="s">
        <v>44</v>
      </c>
      <c r="I284" s="21">
        <v>2</v>
      </c>
      <c r="J284" s="3" t="s">
        <v>268</v>
      </c>
      <c r="K284" s="21">
        <v>282</v>
      </c>
      <c r="L284"/>
      <c r="M284"/>
      <c r="N284"/>
      <c r="O284"/>
      <c r="P284"/>
      <c r="Q284"/>
    </row>
    <row r="285" spans="1:17" x14ac:dyDescent="0.25">
      <c r="A285" s="21">
        <v>15</v>
      </c>
      <c r="B285" s="21">
        <v>8</v>
      </c>
      <c r="C285" s="6">
        <v>2010</v>
      </c>
      <c r="D285" s="5" t="s">
        <v>109</v>
      </c>
      <c r="E285" s="14" t="s">
        <v>44</v>
      </c>
      <c r="F285" s="7" t="s">
        <v>131</v>
      </c>
      <c r="G285" s="21">
        <v>2</v>
      </c>
      <c r="H285" s="14" t="s">
        <v>44</v>
      </c>
      <c r="I285" s="21">
        <v>0</v>
      </c>
      <c r="J285" s="3" t="s">
        <v>269</v>
      </c>
      <c r="K285" s="21">
        <v>608</v>
      </c>
      <c r="L285"/>
      <c r="M285"/>
      <c r="N285"/>
      <c r="O285"/>
      <c r="P285"/>
      <c r="Q285"/>
    </row>
    <row r="286" spans="1:17" x14ac:dyDescent="0.2">
      <c r="A286" s="21"/>
      <c r="B286" s="21"/>
      <c r="C286" s="21"/>
      <c r="D286" s="31"/>
      <c r="E286" s="31"/>
      <c r="F286" s="31"/>
      <c r="G286" s="21"/>
      <c r="H286" s="31"/>
      <c r="I286" s="21"/>
      <c r="J286" s="32"/>
      <c r="K286" s="21"/>
      <c r="L286"/>
      <c r="M286"/>
      <c r="N286"/>
      <c r="O286"/>
      <c r="P286"/>
      <c r="Q286"/>
    </row>
    <row r="287" spans="1:17" x14ac:dyDescent="0.25">
      <c r="A287" s="21">
        <v>11</v>
      </c>
      <c r="B287" s="21">
        <v>8</v>
      </c>
      <c r="C287" s="6">
        <v>2010</v>
      </c>
      <c r="D287" s="5" t="s">
        <v>255</v>
      </c>
      <c r="E287" s="14" t="s">
        <v>44</v>
      </c>
      <c r="F287" s="7" t="s">
        <v>113</v>
      </c>
      <c r="G287" s="21">
        <v>2</v>
      </c>
      <c r="H287" s="14" t="s">
        <v>44</v>
      </c>
      <c r="I287" s="21">
        <v>1</v>
      </c>
      <c r="J287" s="3" t="s">
        <v>270</v>
      </c>
      <c r="K287" s="21">
        <v>395</v>
      </c>
      <c r="L287"/>
      <c r="M287"/>
      <c r="N287"/>
      <c r="O287"/>
      <c r="P287"/>
      <c r="Q287"/>
    </row>
    <row r="288" spans="1:17" x14ac:dyDescent="0.25">
      <c r="A288" s="21">
        <v>14</v>
      </c>
      <c r="B288" s="21">
        <v>8</v>
      </c>
      <c r="C288" s="6">
        <v>2010</v>
      </c>
      <c r="D288" s="5" t="s">
        <v>113</v>
      </c>
      <c r="E288" s="14" t="s">
        <v>44</v>
      </c>
      <c r="F288" s="7" t="s">
        <v>255</v>
      </c>
      <c r="G288" s="21">
        <v>2</v>
      </c>
      <c r="H288" s="14" t="s">
        <v>44</v>
      </c>
      <c r="I288" s="21">
        <v>0</v>
      </c>
      <c r="J288" s="3" t="s">
        <v>271</v>
      </c>
      <c r="K288" s="21">
        <v>412</v>
      </c>
      <c r="L288"/>
      <c r="M288"/>
      <c r="N288"/>
      <c r="O288"/>
      <c r="P288"/>
      <c r="Q288"/>
    </row>
    <row r="289" spans="1:17" x14ac:dyDescent="0.25">
      <c r="A289" s="21">
        <v>15</v>
      </c>
      <c r="B289" s="21">
        <v>8</v>
      </c>
      <c r="C289" s="6">
        <v>2010</v>
      </c>
      <c r="D289" s="7" t="s">
        <v>255</v>
      </c>
      <c r="E289" s="14" t="s">
        <v>44</v>
      </c>
      <c r="F289" s="5" t="s">
        <v>113</v>
      </c>
      <c r="G289" s="21">
        <v>0</v>
      </c>
      <c r="H289" s="14" t="s">
        <v>44</v>
      </c>
      <c r="I289" s="21">
        <v>2</v>
      </c>
      <c r="J289" s="3" t="s">
        <v>272</v>
      </c>
      <c r="K289" s="21">
        <v>502</v>
      </c>
      <c r="L289"/>
      <c r="M289"/>
      <c r="N289"/>
      <c r="O289"/>
      <c r="P289"/>
      <c r="Q289"/>
    </row>
    <row r="290" spans="1:17" x14ac:dyDescent="0.25">
      <c r="A290" s="21">
        <v>17</v>
      </c>
      <c r="B290" s="21">
        <v>8</v>
      </c>
      <c r="C290" s="6">
        <v>2010</v>
      </c>
      <c r="D290" s="5" t="s">
        <v>113</v>
      </c>
      <c r="E290" s="14" t="s">
        <v>44</v>
      </c>
      <c r="F290" s="7" t="s">
        <v>255</v>
      </c>
      <c r="G290" s="21">
        <v>2</v>
      </c>
      <c r="H290" s="14" t="s">
        <v>44</v>
      </c>
      <c r="I290" s="21">
        <v>1</v>
      </c>
      <c r="J290" s="3" t="s">
        <v>273</v>
      </c>
      <c r="K290" s="21">
        <v>1010</v>
      </c>
      <c r="L290"/>
      <c r="M290"/>
      <c r="N290"/>
      <c r="O290"/>
      <c r="P290"/>
      <c r="Q290"/>
    </row>
    <row r="291" spans="1:17" x14ac:dyDescent="0.25">
      <c r="J291" s="7" t="s">
        <v>47</v>
      </c>
      <c r="K291" s="6">
        <f>SUM(K275:K290)</f>
        <v>7833</v>
      </c>
      <c r="L291"/>
      <c r="M291"/>
      <c r="N291"/>
      <c r="O291"/>
      <c r="P291"/>
      <c r="Q291"/>
    </row>
    <row r="292" spans="1:17" x14ac:dyDescent="0.25">
      <c r="J292" s="7" t="s">
        <v>46</v>
      </c>
      <c r="K292" s="19">
        <f>PRODUCT(K291/12)</f>
        <v>652.75</v>
      </c>
      <c r="L292"/>
      <c r="M292"/>
      <c r="N292"/>
      <c r="O292"/>
      <c r="P292"/>
      <c r="Q292"/>
    </row>
    <row r="293" spans="1:17" x14ac:dyDescent="0.25">
      <c r="L293"/>
      <c r="M293"/>
      <c r="N293"/>
      <c r="O293"/>
      <c r="P293"/>
      <c r="Q293"/>
    </row>
    <row r="294" spans="1:17" x14ac:dyDescent="0.25">
      <c r="A294" s="12"/>
      <c r="B294" s="12"/>
      <c r="C294" s="12"/>
      <c r="D294" s="46"/>
      <c r="E294" s="12"/>
      <c r="F294" s="13"/>
      <c r="G294" s="12"/>
      <c r="H294" s="12"/>
      <c r="I294" s="12"/>
      <c r="J294" s="47"/>
      <c r="K294" s="54"/>
      <c r="L294"/>
      <c r="M294"/>
      <c r="N294"/>
      <c r="O294"/>
      <c r="P294"/>
      <c r="Q294"/>
    </row>
    <row r="295" spans="1:17" x14ac:dyDescent="0.25">
      <c r="A295" s="6">
        <v>11</v>
      </c>
      <c r="B295" s="6">
        <v>8</v>
      </c>
      <c r="C295" s="6">
        <v>2011</v>
      </c>
      <c r="D295" s="5" t="s">
        <v>109</v>
      </c>
      <c r="E295" s="14" t="s">
        <v>44</v>
      </c>
      <c r="F295" s="7" t="s">
        <v>125</v>
      </c>
      <c r="G295" s="6">
        <v>2</v>
      </c>
      <c r="H295" s="14" t="s">
        <v>44</v>
      </c>
      <c r="I295" s="6">
        <v>0</v>
      </c>
      <c r="J295" s="23" t="s">
        <v>274</v>
      </c>
      <c r="K295" s="6">
        <v>521</v>
      </c>
      <c r="L295"/>
      <c r="M295"/>
      <c r="N295"/>
      <c r="O295"/>
      <c r="P295"/>
      <c r="Q295"/>
    </row>
    <row r="296" spans="1:17" x14ac:dyDescent="0.25">
      <c r="A296" s="6">
        <v>13</v>
      </c>
      <c r="B296" s="6">
        <v>8</v>
      </c>
      <c r="C296" s="6">
        <v>2011</v>
      </c>
      <c r="D296" s="7" t="s">
        <v>125</v>
      </c>
      <c r="E296" s="14" t="s">
        <v>44</v>
      </c>
      <c r="F296" s="5" t="s">
        <v>109</v>
      </c>
      <c r="G296" s="6">
        <v>0</v>
      </c>
      <c r="H296" s="14" t="s">
        <v>44</v>
      </c>
      <c r="I296" s="6">
        <v>2</v>
      </c>
      <c r="J296" s="23" t="s">
        <v>275</v>
      </c>
      <c r="K296" s="6">
        <v>280</v>
      </c>
      <c r="L296"/>
      <c r="M296"/>
      <c r="N296"/>
      <c r="O296"/>
      <c r="P296"/>
      <c r="Q296"/>
    </row>
    <row r="297" spans="1:17" x14ac:dyDescent="0.25">
      <c r="A297" s="6">
        <v>14</v>
      </c>
      <c r="B297" s="6">
        <v>8</v>
      </c>
      <c r="C297" s="6">
        <v>2011</v>
      </c>
      <c r="D297" s="5" t="s">
        <v>109</v>
      </c>
      <c r="E297" s="14" t="s">
        <v>44</v>
      </c>
      <c r="F297" s="7" t="s">
        <v>125</v>
      </c>
      <c r="G297" s="6">
        <v>2</v>
      </c>
      <c r="H297" s="14" t="s">
        <v>44</v>
      </c>
      <c r="I297" s="6">
        <v>0</v>
      </c>
      <c r="J297" s="23" t="s">
        <v>276</v>
      </c>
      <c r="K297" s="6">
        <v>537</v>
      </c>
      <c r="L297"/>
      <c r="M297"/>
      <c r="N297"/>
      <c r="O297"/>
      <c r="P297"/>
      <c r="Q297"/>
    </row>
    <row r="298" spans="1:17" x14ac:dyDescent="0.25">
      <c r="D298" s="5"/>
      <c r="E298" s="14"/>
      <c r="H298" s="14"/>
      <c r="J298" s="23"/>
      <c r="L298"/>
      <c r="M298"/>
      <c r="N298"/>
      <c r="O298"/>
      <c r="P298"/>
      <c r="Q298"/>
    </row>
    <row r="299" spans="1:17" x14ac:dyDescent="0.25">
      <c r="A299" s="6">
        <v>11</v>
      </c>
      <c r="B299" s="6">
        <v>8</v>
      </c>
      <c r="C299" s="6">
        <v>2011</v>
      </c>
      <c r="D299" s="5" t="s">
        <v>110</v>
      </c>
      <c r="E299" s="14" t="s">
        <v>44</v>
      </c>
      <c r="F299" s="7" t="s">
        <v>277</v>
      </c>
      <c r="G299" s="6">
        <v>2</v>
      </c>
      <c r="H299" s="14" t="s">
        <v>44</v>
      </c>
      <c r="I299" s="6">
        <v>0</v>
      </c>
      <c r="J299" s="23" t="s">
        <v>278</v>
      </c>
      <c r="K299" s="6">
        <v>1276</v>
      </c>
      <c r="L299"/>
      <c r="M299"/>
      <c r="N299"/>
      <c r="O299"/>
      <c r="P299"/>
      <c r="Q299"/>
    </row>
    <row r="300" spans="1:17" x14ac:dyDescent="0.25">
      <c r="A300" s="6">
        <v>13</v>
      </c>
      <c r="B300" s="6">
        <v>8</v>
      </c>
      <c r="C300" s="6">
        <v>2011</v>
      </c>
      <c r="D300" s="7" t="s">
        <v>277</v>
      </c>
      <c r="E300" s="14" t="s">
        <v>44</v>
      </c>
      <c r="F300" s="5" t="s">
        <v>110</v>
      </c>
      <c r="G300" s="6">
        <v>0</v>
      </c>
      <c r="H300" s="14" t="s">
        <v>44</v>
      </c>
      <c r="I300" s="6">
        <v>2</v>
      </c>
      <c r="J300" s="23" t="s">
        <v>279</v>
      </c>
      <c r="K300" s="6">
        <v>659</v>
      </c>
      <c r="L300"/>
      <c r="M300"/>
      <c r="N300"/>
      <c r="O300"/>
      <c r="P300"/>
      <c r="Q300"/>
    </row>
    <row r="301" spans="1:17" x14ac:dyDescent="0.25">
      <c r="A301" s="6">
        <v>14</v>
      </c>
      <c r="B301" s="6">
        <v>8</v>
      </c>
      <c r="C301" s="6">
        <v>2011</v>
      </c>
      <c r="D301" s="5" t="s">
        <v>110</v>
      </c>
      <c r="E301" s="14" t="s">
        <v>44</v>
      </c>
      <c r="F301" s="7" t="s">
        <v>277</v>
      </c>
      <c r="G301" s="6">
        <v>2</v>
      </c>
      <c r="H301" s="14" t="s">
        <v>44</v>
      </c>
      <c r="I301" s="6">
        <v>0</v>
      </c>
      <c r="J301" s="23" t="s">
        <v>280</v>
      </c>
      <c r="K301" s="6">
        <v>1397</v>
      </c>
      <c r="L301"/>
      <c r="M301"/>
      <c r="N301"/>
      <c r="O301"/>
      <c r="P301"/>
      <c r="Q301"/>
    </row>
    <row r="302" spans="1:17" x14ac:dyDescent="0.25">
      <c r="D302" s="5"/>
      <c r="E302" s="14"/>
      <c r="H302" s="14"/>
      <c r="J302" s="23"/>
      <c r="L302"/>
      <c r="M302"/>
      <c r="N302"/>
      <c r="O302"/>
      <c r="P302"/>
      <c r="Q302"/>
    </row>
    <row r="303" spans="1:17" x14ac:dyDescent="0.25">
      <c r="A303" s="6">
        <v>11</v>
      </c>
      <c r="B303" s="6">
        <v>8</v>
      </c>
      <c r="C303" s="6">
        <v>2011</v>
      </c>
      <c r="D303" s="5" t="s">
        <v>251</v>
      </c>
      <c r="E303" s="14" t="s">
        <v>44</v>
      </c>
      <c r="F303" s="7" t="s">
        <v>131</v>
      </c>
      <c r="G303" s="6">
        <v>2</v>
      </c>
      <c r="H303" s="14" t="s">
        <v>44</v>
      </c>
      <c r="I303" s="6">
        <v>0</v>
      </c>
      <c r="J303" s="23" t="s">
        <v>281</v>
      </c>
      <c r="K303" s="6">
        <v>471</v>
      </c>
      <c r="L303"/>
      <c r="M303"/>
      <c r="N303"/>
      <c r="O303"/>
      <c r="P303"/>
      <c r="Q303"/>
    </row>
    <row r="304" spans="1:17" x14ac:dyDescent="0.25">
      <c r="A304" s="6">
        <v>13</v>
      </c>
      <c r="B304" s="6">
        <v>8</v>
      </c>
      <c r="C304" s="6">
        <v>2011</v>
      </c>
      <c r="D304" s="7" t="s">
        <v>131</v>
      </c>
      <c r="E304" s="14" t="s">
        <v>44</v>
      </c>
      <c r="F304" s="5" t="s">
        <v>251</v>
      </c>
      <c r="G304" s="6">
        <v>1</v>
      </c>
      <c r="H304" s="14" t="s">
        <v>44</v>
      </c>
      <c r="I304" s="6">
        <v>2</v>
      </c>
      <c r="J304" s="23" t="s">
        <v>282</v>
      </c>
      <c r="K304" s="6">
        <v>520</v>
      </c>
      <c r="L304"/>
      <c r="M304"/>
      <c r="N304"/>
      <c r="O304"/>
      <c r="P304"/>
      <c r="Q304"/>
    </row>
    <row r="305" spans="1:17" x14ac:dyDescent="0.25">
      <c r="A305" s="6">
        <v>14</v>
      </c>
      <c r="B305" s="6">
        <v>8</v>
      </c>
      <c r="C305" s="6">
        <v>2011</v>
      </c>
      <c r="D305" s="5" t="s">
        <v>251</v>
      </c>
      <c r="E305" s="14" t="s">
        <v>44</v>
      </c>
      <c r="F305" s="7" t="s">
        <v>131</v>
      </c>
      <c r="G305" s="6">
        <v>2</v>
      </c>
      <c r="H305" s="14" t="s">
        <v>44</v>
      </c>
      <c r="I305" s="6">
        <v>0</v>
      </c>
      <c r="J305" s="23" t="s">
        <v>283</v>
      </c>
      <c r="K305" s="6">
        <v>943</v>
      </c>
      <c r="L305"/>
      <c r="M305"/>
      <c r="N305"/>
      <c r="O305"/>
      <c r="P305"/>
      <c r="Q305"/>
    </row>
    <row r="306" spans="1:17" x14ac:dyDescent="0.25">
      <c r="D306" s="5"/>
      <c r="E306" s="14"/>
      <c r="H306" s="14"/>
      <c r="J306" s="23"/>
      <c r="L306"/>
      <c r="M306"/>
      <c r="N306"/>
      <c r="O306"/>
      <c r="P306"/>
      <c r="Q306"/>
    </row>
    <row r="307" spans="1:17" x14ac:dyDescent="0.25">
      <c r="A307" s="6">
        <v>11</v>
      </c>
      <c r="B307" s="6">
        <v>8</v>
      </c>
      <c r="C307" s="6">
        <v>2011</v>
      </c>
      <c r="D307" s="5" t="s">
        <v>113</v>
      </c>
      <c r="E307" s="14" t="s">
        <v>44</v>
      </c>
      <c r="F307" s="7" t="s">
        <v>108</v>
      </c>
      <c r="G307" s="6">
        <v>2</v>
      </c>
      <c r="H307" s="14" t="s">
        <v>44</v>
      </c>
      <c r="I307" s="6">
        <v>0</v>
      </c>
      <c r="J307" s="23" t="s">
        <v>22</v>
      </c>
      <c r="K307" s="6">
        <v>616</v>
      </c>
      <c r="L307"/>
      <c r="M307"/>
      <c r="N307"/>
      <c r="O307"/>
      <c r="P307"/>
      <c r="Q307"/>
    </row>
    <row r="308" spans="1:17" x14ac:dyDescent="0.25">
      <c r="A308" s="6">
        <v>13</v>
      </c>
      <c r="B308" s="6">
        <v>8</v>
      </c>
      <c r="C308" s="6">
        <v>2011</v>
      </c>
      <c r="D308" s="5" t="s">
        <v>108</v>
      </c>
      <c r="E308" s="14" t="s">
        <v>44</v>
      </c>
      <c r="F308" s="7" t="s">
        <v>113</v>
      </c>
      <c r="G308" s="6">
        <v>2</v>
      </c>
      <c r="H308" s="14" t="s">
        <v>44</v>
      </c>
      <c r="I308" s="6">
        <v>0</v>
      </c>
      <c r="J308" s="23" t="s">
        <v>284</v>
      </c>
      <c r="K308" s="6">
        <v>822</v>
      </c>
      <c r="L308"/>
      <c r="M308"/>
      <c r="N308"/>
      <c r="O308"/>
      <c r="P308"/>
      <c r="Q308"/>
    </row>
    <row r="309" spans="1:17" x14ac:dyDescent="0.25">
      <c r="A309" s="6">
        <v>14</v>
      </c>
      <c r="B309" s="6">
        <v>8</v>
      </c>
      <c r="C309" s="6">
        <v>2011</v>
      </c>
      <c r="D309" s="5" t="s">
        <v>113</v>
      </c>
      <c r="E309" s="14" t="s">
        <v>44</v>
      </c>
      <c r="F309" s="7" t="s">
        <v>108</v>
      </c>
      <c r="G309" s="6">
        <v>2</v>
      </c>
      <c r="H309" s="14" t="s">
        <v>44</v>
      </c>
      <c r="I309" s="6">
        <v>0</v>
      </c>
      <c r="J309" s="23" t="s">
        <v>285</v>
      </c>
      <c r="K309" s="6">
        <v>776</v>
      </c>
      <c r="L309"/>
      <c r="M309"/>
      <c r="N309"/>
      <c r="O309"/>
      <c r="P309"/>
      <c r="Q309"/>
    </row>
    <row r="310" spans="1:17" x14ac:dyDescent="0.25">
      <c r="A310" s="6">
        <v>16</v>
      </c>
      <c r="B310" s="6">
        <v>8</v>
      </c>
      <c r="C310" s="6">
        <v>2011</v>
      </c>
      <c r="D310" s="7" t="s">
        <v>108</v>
      </c>
      <c r="E310" s="14" t="s">
        <v>44</v>
      </c>
      <c r="F310" s="5" t="s">
        <v>113</v>
      </c>
      <c r="G310" s="6">
        <v>0</v>
      </c>
      <c r="H310" s="14" t="s">
        <v>44</v>
      </c>
      <c r="I310" s="6">
        <v>1</v>
      </c>
      <c r="J310" s="23" t="s">
        <v>286</v>
      </c>
      <c r="K310" s="6">
        <v>1016</v>
      </c>
      <c r="L310"/>
      <c r="M310"/>
      <c r="N310"/>
      <c r="O310"/>
      <c r="P310"/>
      <c r="Q310"/>
    </row>
    <row r="311" spans="1:17" x14ac:dyDescent="0.25">
      <c r="J311" s="7" t="s">
        <v>47</v>
      </c>
      <c r="K311" s="6">
        <f>SUM(K295:K310)</f>
        <v>9834</v>
      </c>
      <c r="L311"/>
      <c r="M311"/>
      <c r="N311"/>
      <c r="O311"/>
      <c r="P311"/>
      <c r="Q311"/>
    </row>
    <row r="312" spans="1:17" x14ac:dyDescent="0.25">
      <c r="J312" s="7" t="s">
        <v>46</v>
      </c>
      <c r="K312" s="19">
        <f>PRODUCT(K311/13)</f>
        <v>756.46153846153845</v>
      </c>
      <c r="L312"/>
      <c r="M312"/>
      <c r="N312"/>
      <c r="O312"/>
      <c r="P312"/>
      <c r="Q312"/>
    </row>
    <row r="313" spans="1:17" x14ac:dyDescent="0.25">
      <c r="L313"/>
      <c r="M313"/>
      <c r="N313"/>
      <c r="O313"/>
      <c r="P313"/>
      <c r="Q313"/>
    </row>
    <row r="314" spans="1:17" x14ac:dyDescent="0.25">
      <c r="A314" s="12"/>
      <c r="B314" s="12"/>
      <c r="C314" s="12"/>
      <c r="D314" s="46"/>
      <c r="E314" s="12"/>
      <c r="F314" s="13"/>
      <c r="G314" s="12"/>
      <c r="H314" s="12"/>
      <c r="I314" s="12"/>
      <c r="J314" s="47"/>
      <c r="K314" s="54"/>
      <c r="L314"/>
      <c r="M314"/>
      <c r="N314"/>
      <c r="O314"/>
      <c r="P314"/>
      <c r="Q314"/>
    </row>
    <row r="315" spans="1:17" x14ac:dyDescent="0.25">
      <c r="A315" s="21">
        <v>10</v>
      </c>
      <c r="B315" s="21">
        <v>8</v>
      </c>
      <c r="C315" s="6">
        <v>2012</v>
      </c>
      <c r="D315" s="5" t="s">
        <v>251</v>
      </c>
      <c r="E315" s="14" t="s">
        <v>44</v>
      </c>
      <c r="F315" s="7" t="s">
        <v>125</v>
      </c>
      <c r="G315" s="21">
        <v>2</v>
      </c>
      <c r="H315" s="14" t="s">
        <v>44</v>
      </c>
      <c r="I315" s="21">
        <v>0</v>
      </c>
      <c r="J315" s="3" t="s">
        <v>287</v>
      </c>
      <c r="K315" s="21">
        <v>623</v>
      </c>
      <c r="L315"/>
      <c r="M315"/>
      <c r="N315"/>
      <c r="O315"/>
      <c r="P315"/>
      <c r="Q315"/>
    </row>
    <row r="316" spans="1:17" x14ac:dyDescent="0.25">
      <c r="A316" s="21">
        <v>13</v>
      </c>
      <c r="B316" s="21">
        <v>8</v>
      </c>
      <c r="C316" s="6">
        <v>2012</v>
      </c>
      <c r="D316" s="7" t="s">
        <v>125</v>
      </c>
      <c r="E316" s="14" t="s">
        <v>44</v>
      </c>
      <c r="F316" s="5" t="s">
        <v>251</v>
      </c>
      <c r="G316" s="21">
        <v>0</v>
      </c>
      <c r="H316" s="14" t="s">
        <v>44</v>
      </c>
      <c r="I316" s="21">
        <v>2</v>
      </c>
      <c r="J316" s="3" t="s">
        <v>288</v>
      </c>
      <c r="K316" s="21">
        <v>156</v>
      </c>
      <c r="L316"/>
      <c r="M316"/>
      <c r="N316"/>
      <c r="O316"/>
      <c r="P316"/>
      <c r="Q316"/>
    </row>
    <row r="317" spans="1:17" x14ac:dyDescent="0.25">
      <c r="A317" s="21">
        <v>14</v>
      </c>
      <c r="B317" s="21">
        <v>8</v>
      </c>
      <c r="C317" s="6">
        <v>2012</v>
      </c>
      <c r="D317" s="5" t="s">
        <v>251</v>
      </c>
      <c r="E317" s="14" t="s">
        <v>44</v>
      </c>
      <c r="F317" s="7" t="s">
        <v>125</v>
      </c>
      <c r="G317" s="21">
        <v>2</v>
      </c>
      <c r="H317" s="14" t="s">
        <v>44</v>
      </c>
      <c r="I317" s="21">
        <v>0</v>
      </c>
      <c r="J317" s="3" t="s">
        <v>289</v>
      </c>
      <c r="K317" s="21">
        <v>641</v>
      </c>
      <c r="L317"/>
      <c r="M317"/>
      <c r="N317"/>
      <c r="O317"/>
      <c r="P317"/>
      <c r="Q317"/>
    </row>
    <row r="318" spans="1:17" x14ac:dyDescent="0.25">
      <c r="A318" s="21"/>
      <c r="B318" s="21"/>
      <c r="C318" s="21"/>
      <c r="D318" s="5"/>
      <c r="E318" s="14"/>
      <c r="G318" s="21"/>
      <c r="H318" s="14"/>
      <c r="I318" s="21"/>
      <c r="J318" s="3"/>
      <c r="K318" s="21"/>
      <c r="L318"/>
      <c r="M318"/>
      <c r="N318"/>
      <c r="O318"/>
      <c r="P318"/>
      <c r="Q318"/>
    </row>
    <row r="319" spans="1:17" x14ac:dyDescent="0.25">
      <c r="A319" s="21">
        <v>11</v>
      </c>
      <c r="B319" s="21">
        <v>8</v>
      </c>
      <c r="C319" s="6">
        <v>2012</v>
      </c>
      <c r="D319" s="7" t="s">
        <v>109</v>
      </c>
      <c r="E319" s="14" t="s">
        <v>44</v>
      </c>
      <c r="F319" s="5" t="s">
        <v>277</v>
      </c>
      <c r="G319" s="21">
        <v>0</v>
      </c>
      <c r="H319" s="14" t="s">
        <v>44</v>
      </c>
      <c r="I319" s="21">
        <v>2</v>
      </c>
      <c r="J319" s="3" t="s">
        <v>290</v>
      </c>
      <c r="K319" s="21">
        <v>301</v>
      </c>
      <c r="L319"/>
      <c r="M319"/>
      <c r="N319"/>
      <c r="O319"/>
      <c r="P319"/>
      <c r="Q319"/>
    </row>
    <row r="320" spans="1:17" x14ac:dyDescent="0.25">
      <c r="A320" s="21">
        <v>12</v>
      </c>
      <c r="B320" s="21">
        <v>8</v>
      </c>
      <c r="C320" s="6">
        <v>2012</v>
      </c>
      <c r="D320" s="5" t="s">
        <v>277</v>
      </c>
      <c r="E320" s="14" t="s">
        <v>44</v>
      </c>
      <c r="F320" s="7" t="s">
        <v>109</v>
      </c>
      <c r="G320" s="21">
        <v>2</v>
      </c>
      <c r="H320" s="14" t="s">
        <v>44</v>
      </c>
      <c r="I320" s="21">
        <v>1</v>
      </c>
      <c r="J320" s="3" t="s">
        <v>291</v>
      </c>
      <c r="K320" s="21">
        <v>512</v>
      </c>
      <c r="L320"/>
      <c r="M320"/>
      <c r="N320"/>
      <c r="O320"/>
      <c r="P320"/>
      <c r="Q320"/>
    </row>
    <row r="321" spans="1:17" x14ac:dyDescent="0.25">
      <c r="A321" s="21">
        <v>14</v>
      </c>
      <c r="B321" s="21">
        <v>8</v>
      </c>
      <c r="C321" s="6">
        <v>2012</v>
      </c>
      <c r="D321" s="5" t="s">
        <v>109</v>
      </c>
      <c r="E321" s="14" t="s">
        <v>44</v>
      </c>
      <c r="F321" s="7" t="s">
        <v>277</v>
      </c>
      <c r="G321" s="21">
        <v>2</v>
      </c>
      <c r="H321" s="14" t="s">
        <v>44</v>
      </c>
      <c r="I321" s="21">
        <v>0</v>
      </c>
      <c r="J321" s="3" t="s">
        <v>56</v>
      </c>
      <c r="K321" s="21">
        <v>681</v>
      </c>
      <c r="L321"/>
      <c r="M321"/>
      <c r="N321"/>
      <c r="O321"/>
      <c r="P321"/>
      <c r="Q321"/>
    </row>
    <row r="322" spans="1:17" x14ac:dyDescent="0.25">
      <c r="A322" s="21">
        <v>16</v>
      </c>
      <c r="B322" s="21">
        <v>8</v>
      </c>
      <c r="C322" s="6">
        <v>2012</v>
      </c>
      <c r="D322" s="7" t="s">
        <v>277</v>
      </c>
      <c r="E322" s="14" t="s">
        <v>44</v>
      </c>
      <c r="F322" s="5" t="s">
        <v>109</v>
      </c>
      <c r="G322" s="21">
        <v>0</v>
      </c>
      <c r="H322" s="14" t="s">
        <v>44</v>
      </c>
      <c r="I322" s="21">
        <v>2</v>
      </c>
      <c r="J322" s="3" t="s">
        <v>58</v>
      </c>
      <c r="K322" s="21">
        <v>1115</v>
      </c>
      <c r="L322"/>
      <c r="M322"/>
      <c r="N322"/>
      <c r="O322"/>
      <c r="P322"/>
      <c r="Q322"/>
    </row>
    <row r="323" spans="1:17" x14ac:dyDescent="0.25">
      <c r="A323" s="21">
        <v>18</v>
      </c>
      <c r="B323" s="21">
        <v>8</v>
      </c>
      <c r="C323" s="6">
        <v>2012</v>
      </c>
      <c r="D323" s="5" t="s">
        <v>109</v>
      </c>
      <c r="E323" s="14" t="s">
        <v>44</v>
      </c>
      <c r="F323" s="7" t="s">
        <v>277</v>
      </c>
      <c r="G323" s="21">
        <v>2</v>
      </c>
      <c r="H323" s="14" t="s">
        <v>44</v>
      </c>
      <c r="I323" s="21">
        <v>0</v>
      </c>
      <c r="J323" s="3" t="s">
        <v>292</v>
      </c>
      <c r="K323" s="21">
        <v>905</v>
      </c>
      <c r="L323"/>
      <c r="M323"/>
      <c r="N323"/>
      <c r="O323"/>
      <c r="P323"/>
      <c r="Q323"/>
    </row>
    <row r="324" spans="1:17" x14ac:dyDescent="0.25">
      <c r="A324" s="21"/>
      <c r="B324" s="21"/>
      <c r="C324" s="21"/>
      <c r="D324" s="5"/>
      <c r="E324" s="14"/>
      <c r="G324" s="21"/>
      <c r="H324" s="14"/>
      <c r="I324" s="21"/>
      <c r="J324" s="3"/>
      <c r="K324" s="21"/>
      <c r="L324"/>
      <c r="M324"/>
      <c r="N324"/>
      <c r="O324"/>
      <c r="P324"/>
      <c r="Q324"/>
    </row>
    <row r="325" spans="1:17" x14ac:dyDescent="0.25">
      <c r="A325" s="21">
        <v>11</v>
      </c>
      <c r="B325" s="21">
        <v>8</v>
      </c>
      <c r="C325" s="6">
        <v>2012</v>
      </c>
      <c r="D325" s="5" t="s">
        <v>108</v>
      </c>
      <c r="E325" s="14" t="s">
        <v>44</v>
      </c>
      <c r="F325" s="7" t="s">
        <v>113</v>
      </c>
      <c r="G325" s="21">
        <v>2</v>
      </c>
      <c r="H325" s="14" t="s">
        <v>44</v>
      </c>
      <c r="I325" s="21">
        <v>1</v>
      </c>
      <c r="J325" s="3" t="s">
        <v>293</v>
      </c>
      <c r="K325" s="21">
        <v>621</v>
      </c>
      <c r="L325"/>
      <c r="M325"/>
      <c r="N325"/>
      <c r="O325"/>
      <c r="P325"/>
      <c r="Q325"/>
    </row>
    <row r="326" spans="1:17" x14ac:dyDescent="0.25">
      <c r="A326" s="21">
        <v>12</v>
      </c>
      <c r="B326" s="21">
        <v>8</v>
      </c>
      <c r="C326" s="6">
        <v>2012</v>
      </c>
      <c r="D326" s="7" t="s">
        <v>113</v>
      </c>
      <c r="E326" s="14" t="s">
        <v>44</v>
      </c>
      <c r="F326" s="5" t="s">
        <v>108</v>
      </c>
      <c r="G326" s="21">
        <v>0</v>
      </c>
      <c r="H326" s="14" t="s">
        <v>44</v>
      </c>
      <c r="I326" s="21">
        <v>2</v>
      </c>
      <c r="J326" s="3" t="s">
        <v>53</v>
      </c>
      <c r="K326" s="21">
        <v>594</v>
      </c>
      <c r="L326"/>
      <c r="M326"/>
      <c r="N326"/>
      <c r="O326"/>
      <c r="P326"/>
      <c r="Q326"/>
    </row>
    <row r="327" spans="1:17" x14ac:dyDescent="0.25">
      <c r="A327" s="21">
        <v>14</v>
      </c>
      <c r="B327" s="21">
        <v>8</v>
      </c>
      <c r="C327" s="6">
        <v>2012</v>
      </c>
      <c r="D327" s="5" t="s">
        <v>108</v>
      </c>
      <c r="E327" s="14" t="s">
        <v>44</v>
      </c>
      <c r="F327" s="7" t="s">
        <v>113</v>
      </c>
      <c r="G327" s="21">
        <v>2</v>
      </c>
      <c r="H327" s="14" t="s">
        <v>44</v>
      </c>
      <c r="I327" s="21">
        <v>1</v>
      </c>
      <c r="J327" s="3" t="s">
        <v>294</v>
      </c>
      <c r="K327" s="21">
        <v>1136</v>
      </c>
      <c r="L327"/>
      <c r="M327"/>
      <c r="N327"/>
      <c r="O327"/>
      <c r="P327"/>
      <c r="Q327"/>
    </row>
    <row r="328" spans="1:17" x14ac:dyDescent="0.25">
      <c r="A328" s="21"/>
      <c r="B328" s="21"/>
      <c r="C328" s="21"/>
      <c r="D328" s="5"/>
      <c r="E328" s="14"/>
      <c r="G328" s="21"/>
      <c r="H328" s="14"/>
      <c r="I328" s="21"/>
      <c r="J328" s="3"/>
      <c r="K328" s="21"/>
      <c r="L328"/>
      <c r="M328"/>
      <c r="N328"/>
      <c r="O328"/>
      <c r="P328"/>
      <c r="Q328"/>
    </row>
    <row r="329" spans="1:17" x14ac:dyDescent="0.25">
      <c r="A329" s="21">
        <v>11</v>
      </c>
      <c r="B329" s="21">
        <v>8</v>
      </c>
      <c r="C329" s="6">
        <v>2012</v>
      </c>
      <c r="D329" s="5" t="s">
        <v>110</v>
      </c>
      <c r="E329" s="14" t="s">
        <v>44</v>
      </c>
      <c r="F329" s="7" t="s">
        <v>112</v>
      </c>
      <c r="G329" s="21">
        <v>2</v>
      </c>
      <c r="H329" s="14" t="s">
        <v>44</v>
      </c>
      <c r="I329" s="21">
        <v>0</v>
      </c>
      <c r="J329" s="3" t="s">
        <v>295</v>
      </c>
      <c r="K329" s="21">
        <v>992</v>
      </c>
      <c r="L329"/>
      <c r="M329"/>
      <c r="N329"/>
      <c r="O329"/>
      <c r="P329"/>
      <c r="Q329"/>
    </row>
    <row r="330" spans="1:17" x14ac:dyDescent="0.25">
      <c r="A330" s="21">
        <v>12</v>
      </c>
      <c r="B330" s="21">
        <v>8</v>
      </c>
      <c r="C330" s="6">
        <v>2012</v>
      </c>
      <c r="D330" s="7" t="s">
        <v>112</v>
      </c>
      <c r="E330" s="14" t="s">
        <v>44</v>
      </c>
      <c r="F330" s="5" t="s">
        <v>110</v>
      </c>
      <c r="G330" s="21">
        <v>0</v>
      </c>
      <c r="H330" s="14" t="s">
        <v>44</v>
      </c>
      <c r="I330" s="21">
        <v>1</v>
      </c>
      <c r="J330" s="3" t="s">
        <v>296</v>
      </c>
      <c r="K330" s="21">
        <v>535</v>
      </c>
      <c r="L330"/>
      <c r="M330"/>
      <c r="N330"/>
      <c r="O330"/>
      <c r="P330"/>
      <c r="Q330"/>
    </row>
    <row r="331" spans="1:17" x14ac:dyDescent="0.25">
      <c r="A331" s="21">
        <v>14</v>
      </c>
      <c r="B331" s="21">
        <v>8</v>
      </c>
      <c r="C331" s="6">
        <v>2012</v>
      </c>
      <c r="D331" s="5" t="s">
        <v>110</v>
      </c>
      <c r="E331" s="14" t="s">
        <v>44</v>
      </c>
      <c r="F331" s="7" t="s">
        <v>112</v>
      </c>
      <c r="G331" s="21">
        <v>2</v>
      </c>
      <c r="H331" s="14" t="s">
        <v>44</v>
      </c>
      <c r="I331" s="21">
        <v>0</v>
      </c>
      <c r="J331" s="3" t="s">
        <v>297</v>
      </c>
      <c r="K331" s="21">
        <v>1302</v>
      </c>
      <c r="L331"/>
      <c r="M331"/>
      <c r="N331"/>
      <c r="O331"/>
      <c r="P331"/>
      <c r="Q331"/>
    </row>
    <row r="332" spans="1:17" x14ac:dyDescent="0.25">
      <c r="J332" s="7" t="s">
        <v>47</v>
      </c>
      <c r="K332" s="6">
        <f>SUM(K315:K331)</f>
        <v>10114</v>
      </c>
      <c r="L332"/>
      <c r="M332"/>
      <c r="N332"/>
      <c r="O332"/>
      <c r="P332"/>
      <c r="Q332"/>
    </row>
    <row r="333" spans="1:17" x14ac:dyDescent="0.25">
      <c r="J333" s="7" t="s">
        <v>46</v>
      </c>
      <c r="K333" s="19">
        <f>PRODUCT(K332/14)</f>
        <v>722.42857142857144</v>
      </c>
      <c r="L333"/>
      <c r="M333"/>
      <c r="N333"/>
      <c r="O333"/>
      <c r="P333"/>
      <c r="Q333"/>
    </row>
    <row r="334" spans="1:17" x14ac:dyDescent="0.25">
      <c r="L334"/>
      <c r="M334"/>
      <c r="N334"/>
      <c r="O334"/>
      <c r="P334"/>
      <c r="Q334"/>
    </row>
    <row r="335" spans="1:17" x14ac:dyDescent="0.25">
      <c r="A335" s="12"/>
      <c r="B335" s="12"/>
      <c r="C335" s="12"/>
      <c r="D335" s="46"/>
      <c r="E335" s="12"/>
      <c r="F335" s="13"/>
      <c r="G335" s="12"/>
      <c r="H335" s="12"/>
      <c r="I335" s="12"/>
      <c r="J335" s="47"/>
      <c r="K335" s="54"/>
      <c r="L335"/>
      <c r="M335"/>
      <c r="N335"/>
      <c r="O335"/>
      <c r="P335"/>
      <c r="Q335"/>
    </row>
    <row r="336" spans="1:17" x14ac:dyDescent="0.25">
      <c r="A336" s="6">
        <v>14</v>
      </c>
      <c r="B336" s="6">
        <v>8</v>
      </c>
      <c r="C336" s="6">
        <v>2013</v>
      </c>
      <c r="D336" s="5" t="s">
        <v>109</v>
      </c>
      <c r="E336" s="23" t="s">
        <v>44</v>
      </c>
      <c r="F336" s="7" t="s">
        <v>112</v>
      </c>
      <c r="G336" s="6">
        <v>2</v>
      </c>
      <c r="H336" s="6" t="s">
        <v>44</v>
      </c>
      <c r="I336" s="6">
        <v>0</v>
      </c>
      <c r="J336" s="7" t="s">
        <v>298</v>
      </c>
      <c r="K336" s="6">
        <v>406</v>
      </c>
      <c r="L336"/>
      <c r="M336"/>
      <c r="N336"/>
      <c r="O336"/>
      <c r="P336"/>
      <c r="Q336"/>
    </row>
    <row r="337" spans="1:17" x14ac:dyDescent="0.25">
      <c r="A337" s="6">
        <v>17</v>
      </c>
      <c r="B337" s="6">
        <v>8</v>
      </c>
      <c r="C337" s="6">
        <v>2013</v>
      </c>
      <c r="D337" s="7" t="s">
        <v>112</v>
      </c>
      <c r="E337" s="23" t="s">
        <v>44</v>
      </c>
      <c r="F337" s="5" t="s">
        <v>109</v>
      </c>
      <c r="G337" s="6">
        <v>0</v>
      </c>
      <c r="H337" s="6" t="s">
        <v>44</v>
      </c>
      <c r="I337" s="6">
        <v>2</v>
      </c>
      <c r="J337" s="7" t="s">
        <v>299</v>
      </c>
      <c r="K337" s="6">
        <v>146</v>
      </c>
      <c r="L337"/>
      <c r="M337"/>
      <c r="N337"/>
      <c r="O337"/>
      <c r="P337"/>
      <c r="Q337"/>
    </row>
    <row r="338" spans="1:17" x14ac:dyDescent="0.25">
      <c r="A338" s="6">
        <v>18</v>
      </c>
      <c r="B338" s="6">
        <v>8</v>
      </c>
      <c r="C338" s="6">
        <v>2013</v>
      </c>
      <c r="D338" s="5" t="s">
        <v>109</v>
      </c>
      <c r="E338" s="23" t="s">
        <v>44</v>
      </c>
      <c r="F338" s="7" t="s">
        <v>112</v>
      </c>
      <c r="G338" s="6">
        <v>2</v>
      </c>
      <c r="H338" s="6" t="s">
        <v>44</v>
      </c>
      <c r="I338" s="6">
        <v>0</v>
      </c>
      <c r="J338" s="7" t="s">
        <v>300</v>
      </c>
      <c r="K338" s="6">
        <v>516</v>
      </c>
      <c r="L338"/>
      <c r="M338"/>
      <c r="N338"/>
      <c r="O338"/>
      <c r="P338"/>
      <c r="Q338"/>
    </row>
    <row r="339" spans="1:17" x14ac:dyDescent="0.25">
      <c r="J339" s="7"/>
      <c r="L339"/>
      <c r="M339"/>
      <c r="N339"/>
      <c r="O339"/>
      <c r="P339"/>
      <c r="Q339"/>
    </row>
    <row r="340" spans="1:17" x14ac:dyDescent="0.25">
      <c r="A340" s="6">
        <v>14</v>
      </c>
      <c r="B340" s="6">
        <v>8</v>
      </c>
      <c r="C340" s="6">
        <v>2013</v>
      </c>
      <c r="D340" s="7" t="s">
        <v>110</v>
      </c>
      <c r="E340" s="23" t="s">
        <v>44</v>
      </c>
      <c r="F340" s="5" t="s">
        <v>123</v>
      </c>
      <c r="G340" s="6">
        <v>1</v>
      </c>
      <c r="H340" s="6" t="s">
        <v>44</v>
      </c>
      <c r="I340" s="6">
        <v>2</v>
      </c>
      <c r="J340" s="7" t="s">
        <v>301</v>
      </c>
      <c r="K340" s="6">
        <v>697</v>
      </c>
      <c r="L340"/>
      <c r="M340"/>
      <c r="N340"/>
      <c r="O340"/>
      <c r="P340"/>
      <c r="Q340"/>
    </row>
    <row r="341" spans="1:17" x14ac:dyDescent="0.25">
      <c r="A341" s="6">
        <v>17</v>
      </c>
      <c r="B341" s="6">
        <v>8</v>
      </c>
      <c r="C341" s="6">
        <v>2013</v>
      </c>
      <c r="D341" s="7" t="s">
        <v>123</v>
      </c>
      <c r="E341" s="23" t="s">
        <v>44</v>
      </c>
      <c r="F341" s="5" t="s">
        <v>110</v>
      </c>
      <c r="G341" s="6">
        <v>0</v>
      </c>
      <c r="H341" s="6" t="s">
        <v>44</v>
      </c>
      <c r="I341" s="6">
        <v>2</v>
      </c>
      <c r="J341" s="7" t="s">
        <v>302</v>
      </c>
      <c r="K341" s="6">
        <v>429</v>
      </c>
      <c r="L341"/>
      <c r="M341"/>
      <c r="N341"/>
      <c r="O341"/>
      <c r="P341"/>
      <c r="Q341"/>
    </row>
    <row r="342" spans="1:17" x14ac:dyDescent="0.25">
      <c r="A342" s="6">
        <v>18</v>
      </c>
      <c r="B342" s="6">
        <v>8</v>
      </c>
      <c r="C342" s="6">
        <v>2013</v>
      </c>
      <c r="D342" s="5" t="s">
        <v>110</v>
      </c>
      <c r="E342" s="23" t="s">
        <v>44</v>
      </c>
      <c r="F342" s="7" t="s">
        <v>123</v>
      </c>
      <c r="G342" s="6">
        <v>2</v>
      </c>
      <c r="H342" s="6" t="s">
        <v>44</v>
      </c>
      <c r="I342" s="6">
        <v>0</v>
      </c>
      <c r="J342" s="7" t="s">
        <v>303</v>
      </c>
      <c r="K342" s="6">
        <v>128</v>
      </c>
      <c r="L342"/>
      <c r="M342"/>
      <c r="N342"/>
      <c r="O342"/>
      <c r="P342"/>
      <c r="Q342"/>
    </row>
    <row r="343" spans="1:17" x14ac:dyDescent="0.25">
      <c r="A343" s="6">
        <v>21</v>
      </c>
      <c r="B343" s="6">
        <v>8</v>
      </c>
      <c r="C343" s="6">
        <v>2013</v>
      </c>
      <c r="D343" s="7" t="s">
        <v>123</v>
      </c>
      <c r="E343" s="23" t="s">
        <v>44</v>
      </c>
      <c r="F343" s="5" t="s">
        <v>110</v>
      </c>
      <c r="G343" s="6">
        <v>0</v>
      </c>
      <c r="H343" s="6" t="s">
        <v>44</v>
      </c>
      <c r="I343" s="6">
        <v>1</v>
      </c>
      <c r="J343" s="7" t="s">
        <v>304</v>
      </c>
      <c r="K343" s="6">
        <v>257</v>
      </c>
      <c r="L343"/>
      <c r="M343"/>
      <c r="N343"/>
      <c r="O343"/>
      <c r="P343"/>
      <c r="Q343"/>
    </row>
    <row r="344" spans="1:17" x14ac:dyDescent="0.25">
      <c r="J344" s="7"/>
      <c r="L344"/>
      <c r="M344"/>
      <c r="N344"/>
      <c r="O344"/>
      <c r="P344"/>
      <c r="Q344"/>
    </row>
    <row r="345" spans="1:17" x14ac:dyDescent="0.25">
      <c r="A345" s="6">
        <v>15</v>
      </c>
      <c r="B345" s="6">
        <v>8</v>
      </c>
      <c r="C345" s="6">
        <v>2013</v>
      </c>
      <c r="D345" s="5" t="s">
        <v>251</v>
      </c>
      <c r="E345" s="23" t="s">
        <v>44</v>
      </c>
      <c r="F345" s="7" t="s">
        <v>277</v>
      </c>
      <c r="G345" s="6">
        <v>2</v>
      </c>
      <c r="H345" s="6" t="s">
        <v>44</v>
      </c>
      <c r="I345" s="6">
        <v>1</v>
      </c>
      <c r="J345" s="7" t="s">
        <v>305</v>
      </c>
      <c r="K345" s="6">
        <v>344</v>
      </c>
      <c r="L345"/>
      <c r="M345"/>
      <c r="N345"/>
      <c r="O345"/>
      <c r="P345"/>
      <c r="Q345"/>
    </row>
    <row r="346" spans="1:17" x14ac:dyDescent="0.25">
      <c r="A346" s="6">
        <v>17</v>
      </c>
      <c r="B346" s="6">
        <v>8</v>
      </c>
      <c r="C346" s="6">
        <v>2013</v>
      </c>
      <c r="D346" s="7" t="s">
        <v>277</v>
      </c>
      <c r="E346" s="23" t="s">
        <v>44</v>
      </c>
      <c r="F346" s="5" t="s">
        <v>251</v>
      </c>
      <c r="G346" s="6">
        <v>0</v>
      </c>
      <c r="H346" s="6" t="s">
        <v>44</v>
      </c>
      <c r="I346" s="6">
        <v>1</v>
      </c>
      <c r="J346" s="7" t="s">
        <v>306</v>
      </c>
      <c r="K346" s="6">
        <v>325</v>
      </c>
      <c r="L346"/>
      <c r="M346"/>
      <c r="N346"/>
      <c r="O346"/>
      <c r="P346"/>
      <c r="Q346"/>
    </row>
    <row r="347" spans="1:17" x14ac:dyDescent="0.25">
      <c r="A347" s="6">
        <v>18</v>
      </c>
      <c r="B347" s="6">
        <v>8</v>
      </c>
      <c r="C347" s="6">
        <v>2013</v>
      </c>
      <c r="D347" s="5" t="s">
        <v>251</v>
      </c>
      <c r="E347" s="23" t="s">
        <v>44</v>
      </c>
      <c r="F347" s="7" t="s">
        <v>277</v>
      </c>
      <c r="G347" s="6">
        <v>2</v>
      </c>
      <c r="H347" s="6" t="s">
        <v>44</v>
      </c>
      <c r="I347" s="6">
        <v>1</v>
      </c>
      <c r="J347" s="7" t="s">
        <v>307</v>
      </c>
      <c r="K347" s="6">
        <v>563</v>
      </c>
      <c r="L347"/>
      <c r="M347"/>
      <c r="N347"/>
      <c r="O347"/>
      <c r="P347"/>
      <c r="Q347"/>
    </row>
    <row r="348" spans="1:17" x14ac:dyDescent="0.25">
      <c r="J348" s="7"/>
      <c r="L348"/>
      <c r="M348"/>
      <c r="N348"/>
      <c r="O348"/>
      <c r="P348"/>
      <c r="Q348"/>
    </row>
    <row r="349" spans="1:17" x14ac:dyDescent="0.25">
      <c r="A349" s="6">
        <v>14</v>
      </c>
      <c r="B349" s="6">
        <v>8</v>
      </c>
      <c r="C349" s="6">
        <v>2013</v>
      </c>
      <c r="D349" s="5" t="s">
        <v>113</v>
      </c>
      <c r="E349" s="23" t="s">
        <v>44</v>
      </c>
      <c r="F349" s="7" t="s">
        <v>115</v>
      </c>
      <c r="G349" s="6">
        <v>2</v>
      </c>
      <c r="H349" s="6" t="s">
        <v>44</v>
      </c>
      <c r="I349" s="6">
        <v>0</v>
      </c>
      <c r="J349" s="7" t="s">
        <v>308</v>
      </c>
      <c r="K349" s="6">
        <v>431</v>
      </c>
      <c r="L349"/>
      <c r="M349"/>
      <c r="N349"/>
      <c r="O349"/>
      <c r="P349"/>
      <c r="Q349"/>
    </row>
    <row r="350" spans="1:17" x14ac:dyDescent="0.25">
      <c r="A350" s="6">
        <v>17</v>
      </c>
      <c r="B350" s="6">
        <v>8</v>
      </c>
      <c r="C350" s="6">
        <v>2013</v>
      </c>
      <c r="D350" s="7" t="s">
        <v>115</v>
      </c>
      <c r="E350" s="23" t="s">
        <v>44</v>
      </c>
      <c r="F350" s="5" t="s">
        <v>113</v>
      </c>
      <c r="G350" s="6">
        <v>0</v>
      </c>
      <c r="H350" s="6" t="s">
        <v>44</v>
      </c>
      <c r="I350" s="6">
        <v>2</v>
      </c>
      <c r="J350" s="7" t="s">
        <v>309</v>
      </c>
      <c r="K350" s="6">
        <v>309</v>
      </c>
      <c r="L350"/>
      <c r="M350"/>
      <c r="N350"/>
      <c r="O350"/>
      <c r="P350"/>
      <c r="Q350"/>
    </row>
    <row r="351" spans="1:17" x14ac:dyDescent="0.25">
      <c r="A351" s="6">
        <v>18</v>
      </c>
      <c r="B351" s="6">
        <v>8</v>
      </c>
      <c r="C351" s="6">
        <v>2013</v>
      </c>
      <c r="D351" s="5" t="s">
        <v>113</v>
      </c>
      <c r="E351" s="23" t="s">
        <v>44</v>
      </c>
      <c r="F351" s="7" t="s">
        <v>115</v>
      </c>
      <c r="G351" s="6">
        <v>2</v>
      </c>
      <c r="H351" s="6" t="s">
        <v>44</v>
      </c>
      <c r="I351" s="6">
        <v>0</v>
      </c>
      <c r="J351" s="7" t="s">
        <v>310</v>
      </c>
      <c r="K351" s="6">
        <v>645</v>
      </c>
      <c r="L351"/>
      <c r="M351"/>
      <c r="N351"/>
      <c r="O351"/>
      <c r="P351"/>
      <c r="Q351"/>
    </row>
    <row r="352" spans="1:17" x14ac:dyDescent="0.25">
      <c r="J352" s="7" t="s">
        <v>47</v>
      </c>
      <c r="K352" s="6">
        <f>SUM(K336:K351)</f>
        <v>5196</v>
      </c>
      <c r="L352"/>
      <c r="M352"/>
      <c r="N352"/>
      <c r="O352"/>
      <c r="P352"/>
      <c r="Q352"/>
    </row>
    <row r="353" spans="1:17" x14ac:dyDescent="0.25">
      <c r="J353" s="7" t="s">
        <v>46</v>
      </c>
      <c r="K353" s="19">
        <f>PRODUCT(K352/13)</f>
        <v>399.69230769230768</v>
      </c>
      <c r="L353"/>
      <c r="M353"/>
      <c r="N353"/>
      <c r="O353"/>
      <c r="P353"/>
      <c r="Q353"/>
    </row>
    <row r="354" spans="1:17" x14ac:dyDescent="0.25">
      <c r="L354"/>
      <c r="M354"/>
      <c r="N354"/>
      <c r="O354"/>
      <c r="P354"/>
      <c r="Q354"/>
    </row>
    <row r="355" spans="1:17" x14ac:dyDescent="0.25">
      <c r="A355" s="12"/>
      <c r="B355" s="12"/>
      <c r="C355" s="12"/>
      <c r="D355" s="46"/>
      <c r="E355" s="12"/>
      <c r="F355" s="13"/>
      <c r="G355" s="12"/>
      <c r="H355" s="12"/>
      <c r="I355" s="12"/>
      <c r="J355" s="47"/>
      <c r="K355" s="54"/>
      <c r="L355"/>
      <c r="M355"/>
      <c r="N355"/>
      <c r="O355"/>
      <c r="P355"/>
      <c r="Q355"/>
    </row>
    <row r="356" spans="1:17" x14ac:dyDescent="0.25">
      <c r="A356" s="21">
        <v>16</v>
      </c>
      <c r="B356" s="21">
        <v>8</v>
      </c>
      <c r="C356" s="6">
        <v>2014</v>
      </c>
      <c r="D356" s="5" t="s">
        <v>109</v>
      </c>
      <c r="E356" s="14" t="s">
        <v>44</v>
      </c>
      <c r="F356" s="7" t="s">
        <v>123</v>
      </c>
      <c r="G356" s="21">
        <v>2</v>
      </c>
      <c r="H356" s="14" t="s">
        <v>44</v>
      </c>
      <c r="I356" s="21">
        <v>0</v>
      </c>
      <c r="J356" s="30" t="s">
        <v>311</v>
      </c>
      <c r="K356" s="21">
        <v>314</v>
      </c>
      <c r="L356"/>
      <c r="M356"/>
      <c r="N356"/>
      <c r="O356"/>
      <c r="P356"/>
      <c r="Q356"/>
    </row>
    <row r="357" spans="1:17" x14ac:dyDescent="0.25">
      <c r="A357" s="21">
        <v>17</v>
      </c>
      <c r="B357" s="21">
        <v>8</v>
      </c>
      <c r="C357" s="6">
        <v>2014</v>
      </c>
      <c r="D357" s="7" t="s">
        <v>123</v>
      </c>
      <c r="E357" s="14" t="s">
        <v>44</v>
      </c>
      <c r="F357" s="5" t="s">
        <v>109</v>
      </c>
      <c r="G357" s="21">
        <v>0</v>
      </c>
      <c r="H357" s="14" t="s">
        <v>44</v>
      </c>
      <c r="I357" s="21">
        <v>2</v>
      </c>
      <c r="J357" s="30" t="s">
        <v>312</v>
      </c>
      <c r="K357" s="21">
        <v>211</v>
      </c>
      <c r="L357"/>
      <c r="M357"/>
      <c r="N357"/>
      <c r="O357"/>
      <c r="P357"/>
      <c r="Q357"/>
    </row>
    <row r="358" spans="1:17" x14ac:dyDescent="0.25">
      <c r="A358" s="21">
        <v>19</v>
      </c>
      <c r="B358" s="21">
        <v>8</v>
      </c>
      <c r="C358" s="6">
        <v>2014</v>
      </c>
      <c r="D358" s="5" t="s">
        <v>109</v>
      </c>
      <c r="E358" s="14" t="s">
        <v>44</v>
      </c>
      <c r="F358" s="7" t="s">
        <v>123</v>
      </c>
      <c r="G358" s="21">
        <v>2</v>
      </c>
      <c r="H358" s="14" t="s">
        <v>44</v>
      </c>
      <c r="I358" s="21">
        <v>0</v>
      </c>
      <c r="J358" s="30" t="s">
        <v>90</v>
      </c>
      <c r="K358" s="21">
        <v>397</v>
      </c>
      <c r="L358"/>
      <c r="M358"/>
      <c r="N358"/>
      <c r="O358"/>
      <c r="P358"/>
      <c r="Q358"/>
    </row>
    <row r="359" spans="1:17" x14ac:dyDescent="0.25">
      <c r="A359" s="21"/>
      <c r="B359" s="21"/>
      <c r="C359" s="21"/>
      <c r="E359" s="14"/>
      <c r="G359" s="21"/>
      <c r="H359" s="14"/>
      <c r="I359" s="21"/>
      <c r="J359" s="30"/>
      <c r="K359" s="21"/>
      <c r="L359"/>
      <c r="M359"/>
      <c r="N359"/>
      <c r="O359"/>
      <c r="P359"/>
      <c r="Q359"/>
    </row>
    <row r="360" spans="1:17" x14ac:dyDescent="0.25">
      <c r="A360" s="21">
        <v>16</v>
      </c>
      <c r="B360" s="21">
        <v>8</v>
      </c>
      <c r="C360" s="6">
        <v>2014</v>
      </c>
      <c r="D360" s="5" t="s">
        <v>251</v>
      </c>
      <c r="E360" s="14" t="s">
        <v>44</v>
      </c>
      <c r="F360" s="7" t="s">
        <v>313</v>
      </c>
      <c r="G360" s="21">
        <v>2</v>
      </c>
      <c r="H360" s="14" t="s">
        <v>44</v>
      </c>
      <c r="I360" s="21">
        <v>0</v>
      </c>
      <c r="J360" s="30" t="s">
        <v>314</v>
      </c>
      <c r="K360" s="21">
        <v>503</v>
      </c>
      <c r="L360"/>
      <c r="M360"/>
      <c r="N360"/>
      <c r="O360"/>
      <c r="P360"/>
      <c r="Q360"/>
    </row>
    <row r="361" spans="1:17" x14ac:dyDescent="0.25">
      <c r="A361" s="21">
        <v>17</v>
      </c>
      <c r="B361" s="21">
        <v>8</v>
      </c>
      <c r="C361" s="6">
        <v>2014</v>
      </c>
      <c r="D361" s="7" t="s">
        <v>313</v>
      </c>
      <c r="E361" s="14" t="s">
        <v>44</v>
      </c>
      <c r="F361" s="5" t="s">
        <v>251</v>
      </c>
      <c r="G361" s="21">
        <v>0</v>
      </c>
      <c r="H361" s="14" t="s">
        <v>44</v>
      </c>
      <c r="I361" s="21">
        <v>2</v>
      </c>
      <c r="J361" s="30" t="s">
        <v>315</v>
      </c>
      <c r="K361" s="21">
        <v>502</v>
      </c>
      <c r="L361"/>
      <c r="M361"/>
      <c r="N361"/>
      <c r="O361"/>
      <c r="P361"/>
      <c r="Q361"/>
    </row>
    <row r="362" spans="1:17" x14ac:dyDescent="0.25">
      <c r="A362" s="21">
        <v>19</v>
      </c>
      <c r="B362" s="21">
        <v>8</v>
      </c>
      <c r="C362" s="6">
        <v>2014</v>
      </c>
      <c r="D362" s="5" t="s">
        <v>251</v>
      </c>
      <c r="E362" s="14" t="s">
        <v>44</v>
      </c>
      <c r="F362" s="7" t="s">
        <v>313</v>
      </c>
      <c r="G362" s="21">
        <v>2</v>
      </c>
      <c r="H362" s="14" t="s">
        <v>44</v>
      </c>
      <c r="I362" s="21">
        <v>0</v>
      </c>
      <c r="J362" s="30" t="s">
        <v>8</v>
      </c>
      <c r="K362" s="21">
        <v>465</v>
      </c>
      <c r="L362"/>
      <c r="M362"/>
      <c r="N362"/>
      <c r="O362"/>
      <c r="P362"/>
      <c r="Q362"/>
    </row>
    <row r="363" spans="1:17" x14ac:dyDescent="0.25">
      <c r="A363" s="21"/>
      <c r="B363" s="21"/>
      <c r="C363" s="21"/>
      <c r="E363" s="14"/>
      <c r="G363" s="21"/>
      <c r="H363" s="14"/>
      <c r="I363" s="21"/>
      <c r="J363" s="30"/>
      <c r="K363" s="21"/>
      <c r="L363"/>
      <c r="M363"/>
      <c r="N363"/>
      <c r="O363"/>
      <c r="P363"/>
      <c r="Q363"/>
    </row>
    <row r="364" spans="1:17" x14ac:dyDescent="0.25">
      <c r="A364" s="21">
        <v>16</v>
      </c>
      <c r="B364" s="21">
        <v>8</v>
      </c>
      <c r="C364" s="6">
        <v>2014</v>
      </c>
      <c r="D364" s="5" t="s">
        <v>277</v>
      </c>
      <c r="E364" s="14" t="s">
        <v>44</v>
      </c>
      <c r="F364" s="7" t="s">
        <v>110</v>
      </c>
      <c r="G364" s="21">
        <v>2</v>
      </c>
      <c r="H364" s="14" t="s">
        <v>44</v>
      </c>
      <c r="I364" s="21">
        <v>0</v>
      </c>
      <c r="J364" s="30" t="s">
        <v>316</v>
      </c>
      <c r="K364" s="21">
        <v>902</v>
      </c>
      <c r="L364"/>
      <c r="M364"/>
      <c r="N364"/>
      <c r="O364"/>
      <c r="P364"/>
      <c r="Q364"/>
    </row>
    <row r="365" spans="1:17" x14ac:dyDescent="0.25">
      <c r="A365" s="21">
        <v>17</v>
      </c>
      <c r="B365" s="21">
        <v>8</v>
      </c>
      <c r="C365" s="6">
        <v>2014</v>
      </c>
      <c r="D365" s="5" t="s">
        <v>110</v>
      </c>
      <c r="E365" s="14" t="s">
        <v>44</v>
      </c>
      <c r="F365" s="7" t="s">
        <v>277</v>
      </c>
      <c r="G365" s="21">
        <v>1</v>
      </c>
      <c r="H365" s="14" t="s">
        <v>44</v>
      </c>
      <c r="I365" s="21">
        <v>0</v>
      </c>
      <c r="J365" s="30" t="s">
        <v>69</v>
      </c>
      <c r="K365" s="21">
        <v>1219</v>
      </c>
      <c r="L365"/>
      <c r="M365"/>
      <c r="N365"/>
      <c r="O365"/>
      <c r="P365"/>
      <c r="Q365"/>
    </row>
    <row r="366" spans="1:17" x14ac:dyDescent="0.25">
      <c r="A366" s="21">
        <v>19</v>
      </c>
      <c r="B366" s="21">
        <v>8</v>
      </c>
      <c r="C366" s="6">
        <v>2014</v>
      </c>
      <c r="D366" s="7" t="s">
        <v>277</v>
      </c>
      <c r="E366" s="14" t="s">
        <v>44</v>
      </c>
      <c r="F366" s="5" t="s">
        <v>110</v>
      </c>
      <c r="G366" s="21">
        <v>0</v>
      </c>
      <c r="H366" s="14" t="s">
        <v>44</v>
      </c>
      <c r="I366" s="21">
        <v>1</v>
      </c>
      <c r="J366" s="30" t="s">
        <v>317</v>
      </c>
      <c r="K366" s="21">
        <v>1012</v>
      </c>
      <c r="L366"/>
      <c r="M366"/>
      <c r="N366"/>
      <c r="O366"/>
      <c r="P366"/>
      <c r="Q366"/>
    </row>
    <row r="367" spans="1:17" x14ac:dyDescent="0.25">
      <c r="A367" s="21">
        <v>21</v>
      </c>
      <c r="B367" s="21">
        <v>8</v>
      </c>
      <c r="C367" s="6">
        <v>2014</v>
      </c>
      <c r="D367" s="5" t="s">
        <v>110</v>
      </c>
      <c r="E367" s="14" t="s">
        <v>44</v>
      </c>
      <c r="F367" s="7" t="s">
        <v>277</v>
      </c>
      <c r="G367" s="21">
        <v>2</v>
      </c>
      <c r="H367" s="14" t="s">
        <v>44</v>
      </c>
      <c r="I367" s="21">
        <v>0</v>
      </c>
      <c r="J367" s="30" t="s">
        <v>318</v>
      </c>
      <c r="K367" s="21">
        <v>1435</v>
      </c>
      <c r="L367"/>
      <c r="M367"/>
      <c r="N367"/>
      <c r="O367"/>
      <c r="P367"/>
      <c r="Q367"/>
    </row>
    <row r="368" spans="1:17" x14ac:dyDescent="0.25">
      <c r="A368" s="21"/>
      <c r="B368" s="21"/>
      <c r="C368" s="21"/>
      <c r="E368" s="14"/>
      <c r="G368" s="21"/>
      <c r="H368" s="14"/>
      <c r="I368" s="21"/>
      <c r="J368" s="30"/>
      <c r="K368" s="21"/>
      <c r="L368"/>
      <c r="M368"/>
      <c r="N368"/>
      <c r="O368"/>
      <c r="P368"/>
      <c r="Q368"/>
    </row>
    <row r="369" spans="1:17" x14ac:dyDescent="0.25">
      <c r="A369" s="21">
        <v>16</v>
      </c>
      <c r="B369" s="21">
        <v>8</v>
      </c>
      <c r="C369" s="6">
        <v>2014</v>
      </c>
      <c r="D369" s="7" t="s">
        <v>108</v>
      </c>
      <c r="E369" s="14" t="s">
        <v>44</v>
      </c>
      <c r="F369" s="5" t="s">
        <v>115</v>
      </c>
      <c r="G369" s="21">
        <v>1</v>
      </c>
      <c r="H369" s="14" t="s">
        <v>44</v>
      </c>
      <c r="I369" s="21">
        <v>2</v>
      </c>
      <c r="J369" s="30" t="s">
        <v>319</v>
      </c>
      <c r="K369" s="21">
        <v>521</v>
      </c>
      <c r="L369"/>
      <c r="M369"/>
      <c r="N369"/>
      <c r="O369"/>
      <c r="P369"/>
      <c r="Q369"/>
    </row>
    <row r="370" spans="1:17" x14ac:dyDescent="0.25">
      <c r="A370" s="21">
        <v>17</v>
      </c>
      <c r="B370" s="21">
        <v>8</v>
      </c>
      <c r="C370" s="6">
        <v>2014</v>
      </c>
      <c r="D370" s="5" t="s">
        <v>115</v>
      </c>
      <c r="E370" s="14" t="s">
        <v>44</v>
      </c>
      <c r="F370" s="7" t="s">
        <v>108</v>
      </c>
      <c r="G370" s="21">
        <v>2</v>
      </c>
      <c r="H370" s="14" t="s">
        <v>44</v>
      </c>
      <c r="I370" s="21">
        <v>1</v>
      </c>
      <c r="J370" s="30" t="s">
        <v>158</v>
      </c>
      <c r="K370" s="21">
        <v>257</v>
      </c>
      <c r="L370"/>
      <c r="M370"/>
      <c r="N370"/>
      <c r="O370"/>
      <c r="P370"/>
      <c r="Q370"/>
    </row>
    <row r="371" spans="1:17" x14ac:dyDescent="0.25">
      <c r="A371" s="21">
        <v>19</v>
      </c>
      <c r="B371" s="21">
        <v>8</v>
      </c>
      <c r="C371" s="6">
        <v>2014</v>
      </c>
      <c r="D371" s="7" t="s">
        <v>108</v>
      </c>
      <c r="E371" s="14" t="s">
        <v>44</v>
      </c>
      <c r="F371" s="5" t="s">
        <v>115</v>
      </c>
      <c r="G371" s="21">
        <v>0</v>
      </c>
      <c r="H371" s="14" t="s">
        <v>44</v>
      </c>
      <c r="I371" s="21">
        <v>1</v>
      </c>
      <c r="J371" s="30" t="s">
        <v>320</v>
      </c>
      <c r="K371" s="21">
        <v>326</v>
      </c>
      <c r="L371"/>
      <c r="M371"/>
      <c r="N371"/>
      <c r="O371"/>
      <c r="P371"/>
      <c r="Q371"/>
    </row>
    <row r="372" spans="1:17" x14ac:dyDescent="0.25">
      <c r="J372" s="7" t="s">
        <v>47</v>
      </c>
      <c r="K372" s="6">
        <f>SUM(K356:K371)</f>
        <v>8064</v>
      </c>
      <c r="L372"/>
      <c r="M372"/>
      <c r="N372"/>
      <c r="O372"/>
      <c r="P372"/>
      <c r="Q372"/>
    </row>
    <row r="373" spans="1:17" x14ac:dyDescent="0.25">
      <c r="J373" s="7" t="s">
        <v>46</v>
      </c>
      <c r="K373" s="19">
        <f>PRODUCT(K372/13)</f>
        <v>620.30769230769226</v>
      </c>
      <c r="L373"/>
      <c r="M373"/>
      <c r="N373"/>
      <c r="O373"/>
      <c r="P373"/>
      <c r="Q373"/>
    </row>
    <row r="374" spans="1:17" x14ac:dyDescent="0.25">
      <c r="L374"/>
      <c r="M374"/>
      <c r="N374"/>
      <c r="O374"/>
      <c r="P374"/>
      <c r="Q374"/>
    </row>
    <row r="375" spans="1:17" x14ac:dyDescent="0.25">
      <c r="L375"/>
      <c r="M375"/>
      <c r="N375"/>
      <c r="O375"/>
      <c r="P375"/>
      <c r="Q375"/>
    </row>
    <row r="376" spans="1:17" x14ac:dyDescent="0.25">
      <c r="A376" s="12"/>
      <c r="B376" s="12"/>
      <c r="C376" s="12"/>
      <c r="D376" s="46"/>
      <c r="E376" s="12"/>
      <c r="F376" s="13"/>
      <c r="G376" s="12"/>
      <c r="H376" s="12"/>
      <c r="I376" s="12"/>
      <c r="J376" s="47"/>
      <c r="K376" s="54"/>
      <c r="L376"/>
      <c r="M376"/>
      <c r="N376"/>
      <c r="O376"/>
      <c r="P376"/>
      <c r="Q376"/>
    </row>
    <row r="377" spans="1:17" x14ac:dyDescent="0.25">
      <c r="A377" s="21">
        <v>18</v>
      </c>
      <c r="B377" s="21">
        <v>8</v>
      </c>
      <c r="C377" s="6">
        <v>2015</v>
      </c>
      <c r="D377" s="5" t="s">
        <v>109</v>
      </c>
      <c r="E377" s="14" t="s">
        <v>44</v>
      </c>
      <c r="F377" s="7" t="s">
        <v>108</v>
      </c>
      <c r="G377" s="21">
        <v>2</v>
      </c>
      <c r="H377" s="14" t="s">
        <v>44</v>
      </c>
      <c r="I377" s="21">
        <v>0</v>
      </c>
      <c r="J377" s="30" t="s">
        <v>321</v>
      </c>
      <c r="K377" s="21">
        <v>621</v>
      </c>
      <c r="L377"/>
      <c r="M377"/>
      <c r="N377"/>
      <c r="O377"/>
      <c r="P377"/>
      <c r="Q377"/>
    </row>
    <row r="378" spans="1:17" x14ac:dyDescent="0.25">
      <c r="A378" s="21">
        <v>20</v>
      </c>
      <c r="B378" s="21">
        <v>8</v>
      </c>
      <c r="C378" s="6">
        <v>2015</v>
      </c>
      <c r="D378" s="7" t="s">
        <v>108</v>
      </c>
      <c r="E378" s="14" t="s">
        <v>44</v>
      </c>
      <c r="F378" s="5" t="s">
        <v>109</v>
      </c>
      <c r="G378" s="21">
        <v>0</v>
      </c>
      <c r="H378" s="14" t="s">
        <v>44</v>
      </c>
      <c r="I378" s="21">
        <v>2</v>
      </c>
      <c r="J378" s="30" t="s">
        <v>322</v>
      </c>
      <c r="K378" s="21">
        <v>612</v>
      </c>
      <c r="L378"/>
      <c r="M378"/>
      <c r="N378"/>
      <c r="O378"/>
      <c r="P378"/>
      <c r="Q378"/>
    </row>
    <row r="379" spans="1:17" x14ac:dyDescent="0.25">
      <c r="A379" s="21">
        <v>22</v>
      </c>
      <c r="B379" s="21">
        <v>8</v>
      </c>
      <c r="C379" s="6">
        <v>2015</v>
      </c>
      <c r="D379" s="5" t="s">
        <v>109</v>
      </c>
      <c r="E379" s="14" t="s">
        <v>44</v>
      </c>
      <c r="F379" s="7" t="s">
        <v>108</v>
      </c>
      <c r="G379" s="21">
        <v>2</v>
      </c>
      <c r="H379" s="14" t="s">
        <v>44</v>
      </c>
      <c r="I379" s="21">
        <v>0</v>
      </c>
      <c r="J379" s="30" t="s">
        <v>323</v>
      </c>
      <c r="K379" s="21">
        <v>439</v>
      </c>
      <c r="L379"/>
      <c r="M379"/>
      <c r="N379"/>
      <c r="O379"/>
      <c r="P379"/>
      <c r="Q379"/>
    </row>
    <row r="380" spans="1:17" x14ac:dyDescent="0.25">
      <c r="A380" s="21"/>
      <c r="B380" s="21"/>
      <c r="C380" s="21"/>
      <c r="E380" s="14"/>
      <c r="G380" s="21"/>
      <c r="H380" s="14"/>
      <c r="I380" s="21"/>
      <c r="J380" s="30"/>
      <c r="K380" s="21"/>
      <c r="L380"/>
      <c r="M380"/>
      <c r="N380"/>
      <c r="O380"/>
      <c r="P380"/>
      <c r="Q380"/>
    </row>
    <row r="381" spans="1:17" x14ac:dyDescent="0.25">
      <c r="A381" s="21">
        <v>19</v>
      </c>
      <c r="B381" s="21">
        <v>8</v>
      </c>
      <c r="C381" s="6">
        <v>2015</v>
      </c>
      <c r="D381" s="5" t="s">
        <v>251</v>
      </c>
      <c r="E381" s="14" t="s">
        <v>44</v>
      </c>
      <c r="F381" s="7" t="s">
        <v>324</v>
      </c>
      <c r="G381" s="21">
        <v>2</v>
      </c>
      <c r="H381" s="14" t="s">
        <v>44</v>
      </c>
      <c r="I381" s="21">
        <v>0</v>
      </c>
      <c r="J381" s="30" t="s">
        <v>325</v>
      </c>
      <c r="K381" s="21">
        <v>748</v>
      </c>
      <c r="L381"/>
      <c r="M381"/>
      <c r="N381"/>
      <c r="O381"/>
      <c r="P381"/>
      <c r="Q381"/>
    </row>
    <row r="382" spans="1:17" x14ac:dyDescent="0.25">
      <c r="A382" s="21">
        <v>20</v>
      </c>
      <c r="B382" s="21">
        <v>8</v>
      </c>
      <c r="C382" s="6">
        <v>2015</v>
      </c>
      <c r="D382" s="7" t="s">
        <v>324</v>
      </c>
      <c r="E382" s="14" t="s">
        <v>44</v>
      </c>
      <c r="F382" s="5" t="s">
        <v>251</v>
      </c>
      <c r="G382" s="21">
        <v>0</v>
      </c>
      <c r="H382" s="14" t="s">
        <v>44</v>
      </c>
      <c r="I382" s="21">
        <v>2</v>
      </c>
      <c r="J382" s="30" t="s">
        <v>326</v>
      </c>
      <c r="K382" s="21">
        <v>437</v>
      </c>
      <c r="L382"/>
      <c r="M382"/>
      <c r="N382"/>
      <c r="O382"/>
      <c r="P382"/>
      <c r="Q382"/>
    </row>
    <row r="383" spans="1:17" x14ac:dyDescent="0.25">
      <c r="A383" s="21">
        <v>22</v>
      </c>
      <c r="B383" s="21">
        <v>8</v>
      </c>
      <c r="C383" s="6">
        <v>2015</v>
      </c>
      <c r="D383" s="7" t="s">
        <v>251</v>
      </c>
      <c r="E383" s="14" t="s">
        <v>44</v>
      </c>
      <c r="F383" s="5" t="s">
        <v>324</v>
      </c>
      <c r="G383" s="21">
        <v>0</v>
      </c>
      <c r="H383" s="14" t="s">
        <v>44</v>
      </c>
      <c r="I383" s="21">
        <v>1</v>
      </c>
      <c r="J383" s="30" t="s">
        <v>26</v>
      </c>
      <c r="K383" s="21">
        <v>444</v>
      </c>
      <c r="L383"/>
      <c r="M383"/>
      <c r="N383"/>
      <c r="O383"/>
      <c r="P383"/>
      <c r="Q383"/>
    </row>
    <row r="384" spans="1:17" x14ac:dyDescent="0.25">
      <c r="A384" s="21">
        <v>23</v>
      </c>
      <c r="B384" s="21">
        <v>8</v>
      </c>
      <c r="C384" s="6">
        <v>2015</v>
      </c>
      <c r="D384" s="7" t="s">
        <v>324</v>
      </c>
      <c r="E384" s="14" t="s">
        <v>44</v>
      </c>
      <c r="F384" s="5" t="s">
        <v>251</v>
      </c>
      <c r="G384" s="21">
        <v>0</v>
      </c>
      <c r="H384" s="14" t="s">
        <v>44</v>
      </c>
      <c r="I384" s="21">
        <v>2</v>
      </c>
      <c r="J384" s="30" t="s">
        <v>327</v>
      </c>
      <c r="K384" s="21">
        <v>440</v>
      </c>
      <c r="L384"/>
      <c r="M384"/>
      <c r="N384"/>
      <c r="O384"/>
      <c r="P384"/>
      <c r="Q384"/>
    </row>
    <row r="385" spans="1:17" x14ac:dyDescent="0.25">
      <c r="A385" s="21"/>
      <c r="B385" s="21"/>
      <c r="C385" s="21"/>
      <c r="E385" s="14"/>
      <c r="G385" s="21"/>
      <c r="H385" s="14"/>
      <c r="I385" s="21"/>
      <c r="J385" s="30"/>
      <c r="K385" s="21"/>
      <c r="L385"/>
      <c r="M385"/>
      <c r="N385"/>
      <c r="O385"/>
      <c r="P385"/>
      <c r="Q385"/>
    </row>
    <row r="386" spans="1:17" x14ac:dyDescent="0.25">
      <c r="A386" s="21">
        <v>18</v>
      </c>
      <c r="B386" s="21">
        <v>8</v>
      </c>
      <c r="C386" s="6">
        <v>2015</v>
      </c>
      <c r="D386" s="5" t="s">
        <v>110</v>
      </c>
      <c r="E386" s="14" t="s">
        <v>44</v>
      </c>
      <c r="F386" s="7" t="s">
        <v>115</v>
      </c>
      <c r="G386" s="21">
        <v>2</v>
      </c>
      <c r="H386" s="14" t="s">
        <v>44</v>
      </c>
      <c r="I386" s="21">
        <v>0</v>
      </c>
      <c r="J386" s="30" t="s">
        <v>328</v>
      </c>
      <c r="K386" s="21">
        <v>1303</v>
      </c>
      <c r="L386"/>
      <c r="M386"/>
      <c r="N386"/>
      <c r="O386"/>
      <c r="P386"/>
      <c r="Q386"/>
    </row>
    <row r="387" spans="1:17" x14ac:dyDescent="0.25">
      <c r="A387" s="21">
        <v>20</v>
      </c>
      <c r="B387" s="21">
        <v>8</v>
      </c>
      <c r="C387" s="6">
        <v>2015</v>
      </c>
      <c r="D387" s="7" t="s">
        <v>115</v>
      </c>
      <c r="E387" s="14" t="s">
        <v>44</v>
      </c>
      <c r="F387" s="5" t="s">
        <v>110</v>
      </c>
      <c r="G387" s="21">
        <v>0</v>
      </c>
      <c r="H387" s="14" t="s">
        <v>44</v>
      </c>
      <c r="I387" s="21">
        <v>1</v>
      </c>
      <c r="J387" s="30" t="s">
        <v>21</v>
      </c>
      <c r="K387" s="21">
        <v>437</v>
      </c>
      <c r="L387"/>
      <c r="M387"/>
      <c r="N387"/>
      <c r="O387"/>
      <c r="P387"/>
      <c r="Q387"/>
    </row>
    <row r="388" spans="1:17" x14ac:dyDescent="0.25">
      <c r="A388" s="21">
        <v>22</v>
      </c>
      <c r="B388" s="21">
        <v>8</v>
      </c>
      <c r="C388" s="6">
        <v>2015</v>
      </c>
      <c r="D388" s="5" t="s">
        <v>110</v>
      </c>
      <c r="E388" s="14" t="s">
        <v>44</v>
      </c>
      <c r="F388" s="7" t="s">
        <v>115</v>
      </c>
      <c r="G388" s="21">
        <v>2</v>
      </c>
      <c r="H388" s="14" t="s">
        <v>44</v>
      </c>
      <c r="I388" s="21">
        <v>0</v>
      </c>
      <c r="J388" s="30" t="s">
        <v>329</v>
      </c>
      <c r="K388" s="21">
        <v>1158</v>
      </c>
      <c r="L388"/>
      <c r="M388"/>
      <c r="N388"/>
      <c r="O388"/>
      <c r="P388"/>
      <c r="Q388"/>
    </row>
    <row r="389" spans="1:17" x14ac:dyDescent="0.25">
      <c r="A389" s="21"/>
      <c r="B389" s="21"/>
      <c r="C389" s="21"/>
      <c r="E389" s="14"/>
      <c r="G389" s="21"/>
      <c r="H389" s="14"/>
      <c r="I389" s="21"/>
      <c r="J389" s="30"/>
      <c r="K389" s="21"/>
      <c r="L389"/>
      <c r="M389"/>
      <c r="N389"/>
      <c r="O389"/>
      <c r="P389"/>
      <c r="Q389"/>
    </row>
    <row r="390" spans="1:17" x14ac:dyDescent="0.25">
      <c r="A390" s="21">
        <v>18</v>
      </c>
      <c r="B390" s="21">
        <v>8</v>
      </c>
      <c r="C390" s="6">
        <v>2015</v>
      </c>
      <c r="D390" s="5" t="s">
        <v>277</v>
      </c>
      <c r="E390" s="14" t="s">
        <v>44</v>
      </c>
      <c r="F390" s="7" t="s">
        <v>3</v>
      </c>
      <c r="G390" s="21">
        <v>2</v>
      </c>
      <c r="H390" s="14" t="s">
        <v>44</v>
      </c>
      <c r="I390" s="21">
        <v>1</v>
      </c>
      <c r="J390" s="30" t="s">
        <v>330</v>
      </c>
      <c r="K390" s="21">
        <v>1207</v>
      </c>
      <c r="L390"/>
      <c r="M390"/>
      <c r="N390"/>
      <c r="O390"/>
      <c r="P390"/>
      <c r="Q390"/>
    </row>
    <row r="391" spans="1:17" x14ac:dyDescent="0.25">
      <c r="A391" s="21">
        <v>20</v>
      </c>
      <c r="B391" s="21">
        <v>8</v>
      </c>
      <c r="C391" s="6">
        <v>2015</v>
      </c>
      <c r="D391" s="7" t="s">
        <v>3</v>
      </c>
      <c r="E391" s="14" t="s">
        <v>44</v>
      </c>
      <c r="F391" s="5" t="s">
        <v>277</v>
      </c>
      <c r="G391" s="21">
        <v>0</v>
      </c>
      <c r="H391" s="14" t="s">
        <v>44</v>
      </c>
      <c r="I391" s="21">
        <v>2</v>
      </c>
      <c r="J391" s="30" t="s">
        <v>331</v>
      </c>
      <c r="K391" s="21">
        <v>951</v>
      </c>
      <c r="L391"/>
      <c r="M391"/>
      <c r="N391"/>
      <c r="O391"/>
      <c r="P391"/>
      <c r="Q391"/>
    </row>
    <row r="392" spans="1:17" x14ac:dyDescent="0.25">
      <c r="A392" s="21">
        <v>22</v>
      </c>
      <c r="B392" s="21">
        <v>8</v>
      </c>
      <c r="C392" s="6">
        <v>2015</v>
      </c>
      <c r="D392" s="5" t="s">
        <v>277</v>
      </c>
      <c r="E392" s="14" t="s">
        <v>44</v>
      </c>
      <c r="F392" s="7" t="s">
        <v>3</v>
      </c>
      <c r="G392" s="21">
        <v>2</v>
      </c>
      <c r="H392" s="14" t="s">
        <v>44</v>
      </c>
      <c r="I392" s="21">
        <v>0</v>
      </c>
      <c r="J392" s="30" t="s">
        <v>332</v>
      </c>
      <c r="K392" s="21">
        <v>1139</v>
      </c>
      <c r="L392"/>
      <c r="M392"/>
      <c r="N392"/>
      <c r="O392"/>
      <c r="P392"/>
      <c r="Q392"/>
    </row>
    <row r="393" spans="1:17" x14ac:dyDescent="0.25">
      <c r="J393" s="7" t="s">
        <v>47</v>
      </c>
      <c r="K393" s="6">
        <f>SUM(K377:K392)</f>
        <v>9936</v>
      </c>
      <c r="L393"/>
      <c r="M393"/>
      <c r="N393"/>
      <c r="O393"/>
      <c r="P393"/>
      <c r="Q393"/>
    </row>
    <row r="394" spans="1:17" x14ac:dyDescent="0.25">
      <c r="J394" s="7" t="s">
        <v>46</v>
      </c>
      <c r="K394" s="19">
        <f>PRODUCT(K393/13)</f>
        <v>764.30769230769226</v>
      </c>
      <c r="L394"/>
      <c r="M394"/>
      <c r="N394"/>
      <c r="O394"/>
      <c r="P394"/>
      <c r="Q394"/>
    </row>
    <row r="395" spans="1:17" x14ac:dyDescent="0.25">
      <c r="L395"/>
      <c r="M395"/>
      <c r="N395"/>
      <c r="O395"/>
      <c r="P395"/>
      <c r="Q395"/>
    </row>
    <row r="396" spans="1:17" x14ac:dyDescent="0.25">
      <c r="A396" s="12"/>
      <c r="B396" s="12"/>
      <c r="C396" s="12"/>
      <c r="D396" s="46"/>
      <c r="E396" s="12"/>
      <c r="F396" s="13"/>
      <c r="G396" s="12"/>
      <c r="H396" s="12"/>
      <c r="I396" s="12"/>
      <c r="J396" s="47"/>
      <c r="K396" s="54"/>
      <c r="L396"/>
      <c r="M396"/>
      <c r="N396"/>
      <c r="O396"/>
      <c r="P396"/>
      <c r="Q396"/>
    </row>
    <row r="397" spans="1:17" x14ac:dyDescent="0.25">
      <c r="A397" s="6">
        <v>14</v>
      </c>
      <c r="B397" s="21">
        <v>8</v>
      </c>
      <c r="C397" s="6">
        <v>2016</v>
      </c>
      <c r="D397" s="57" t="s">
        <v>251</v>
      </c>
      <c r="E397" s="14" t="s">
        <v>44</v>
      </c>
      <c r="F397" s="58" t="s">
        <v>113</v>
      </c>
      <c r="G397" s="21">
        <v>2</v>
      </c>
      <c r="H397" s="14" t="s">
        <v>44</v>
      </c>
      <c r="I397" s="21">
        <v>0</v>
      </c>
      <c r="J397" s="30" t="s">
        <v>333</v>
      </c>
      <c r="K397" s="21">
        <v>519</v>
      </c>
      <c r="L397"/>
      <c r="M397"/>
      <c r="N397"/>
      <c r="O397"/>
      <c r="P397"/>
      <c r="Q397"/>
    </row>
    <row r="398" spans="1:17" x14ac:dyDescent="0.25">
      <c r="A398" s="6">
        <v>17</v>
      </c>
      <c r="B398" s="21">
        <v>8</v>
      </c>
      <c r="C398" s="6">
        <v>2016</v>
      </c>
      <c r="D398" s="58" t="s">
        <v>113</v>
      </c>
      <c r="E398" s="14" t="s">
        <v>44</v>
      </c>
      <c r="F398" s="57" t="s">
        <v>251</v>
      </c>
      <c r="G398" s="21">
        <v>0</v>
      </c>
      <c r="H398" s="14" t="s">
        <v>44</v>
      </c>
      <c r="I398" s="21">
        <v>2</v>
      </c>
      <c r="J398" s="30" t="s">
        <v>334</v>
      </c>
      <c r="K398" s="21">
        <v>365</v>
      </c>
      <c r="L398"/>
      <c r="M398"/>
      <c r="N398"/>
      <c r="O398"/>
      <c r="P398"/>
      <c r="Q398"/>
    </row>
    <row r="399" spans="1:17" x14ac:dyDescent="0.25">
      <c r="A399" s="6">
        <v>20</v>
      </c>
      <c r="B399" s="21">
        <v>8</v>
      </c>
      <c r="C399" s="6">
        <v>2016</v>
      </c>
      <c r="D399" s="57" t="s">
        <v>251</v>
      </c>
      <c r="E399" s="14" t="s">
        <v>44</v>
      </c>
      <c r="F399" s="7" t="s">
        <v>113</v>
      </c>
      <c r="G399" s="21">
        <v>2</v>
      </c>
      <c r="H399" s="14" t="s">
        <v>44</v>
      </c>
      <c r="I399" s="21">
        <v>0</v>
      </c>
      <c r="J399" s="30" t="s">
        <v>335</v>
      </c>
      <c r="K399" s="21">
        <v>473</v>
      </c>
      <c r="L399"/>
      <c r="M399"/>
      <c r="N399"/>
      <c r="O399"/>
      <c r="P399"/>
      <c r="Q399"/>
    </row>
    <row r="400" spans="1:17" x14ac:dyDescent="0.25">
      <c r="B400" s="21"/>
      <c r="C400" s="21"/>
      <c r="E400" s="14"/>
      <c r="G400" s="21"/>
      <c r="H400" s="14"/>
      <c r="I400" s="21"/>
      <c r="J400" s="30"/>
      <c r="K400" s="21"/>
      <c r="L400"/>
      <c r="M400"/>
      <c r="N400"/>
      <c r="O400"/>
      <c r="P400"/>
      <c r="Q400"/>
    </row>
    <row r="401" spans="1:17" x14ac:dyDescent="0.25">
      <c r="A401" s="6">
        <v>14</v>
      </c>
      <c r="B401" s="21">
        <v>8</v>
      </c>
      <c r="C401" s="6">
        <v>2016</v>
      </c>
      <c r="D401" s="57" t="s">
        <v>109</v>
      </c>
      <c r="E401" s="14" t="s">
        <v>44</v>
      </c>
      <c r="F401" s="58" t="s">
        <v>115</v>
      </c>
      <c r="G401" s="21">
        <v>2</v>
      </c>
      <c r="H401" s="14" t="s">
        <v>44</v>
      </c>
      <c r="I401" s="21">
        <v>0</v>
      </c>
      <c r="J401" s="30" t="s">
        <v>336</v>
      </c>
      <c r="K401" s="21">
        <v>457</v>
      </c>
      <c r="L401"/>
      <c r="M401"/>
      <c r="N401"/>
      <c r="O401"/>
      <c r="P401"/>
      <c r="Q401"/>
    </row>
    <row r="402" spans="1:17" x14ac:dyDescent="0.25">
      <c r="A402" s="6">
        <v>17</v>
      </c>
      <c r="B402" s="21">
        <v>8</v>
      </c>
      <c r="C402" s="6">
        <v>2016</v>
      </c>
      <c r="D402" s="58" t="s">
        <v>115</v>
      </c>
      <c r="E402" s="14" t="s">
        <v>44</v>
      </c>
      <c r="F402" s="57" t="s">
        <v>109</v>
      </c>
      <c r="G402" s="21">
        <v>0</v>
      </c>
      <c r="H402" s="14" t="s">
        <v>44</v>
      </c>
      <c r="I402" s="21">
        <v>2</v>
      </c>
      <c r="J402" s="30" t="s">
        <v>337</v>
      </c>
      <c r="K402" s="21">
        <v>427</v>
      </c>
      <c r="L402"/>
      <c r="M402"/>
      <c r="N402"/>
      <c r="O402"/>
      <c r="P402"/>
      <c r="Q402"/>
    </row>
    <row r="403" spans="1:17" x14ac:dyDescent="0.25">
      <c r="A403" s="6">
        <v>20</v>
      </c>
      <c r="B403" s="21">
        <v>8</v>
      </c>
      <c r="C403" s="6">
        <v>2016</v>
      </c>
      <c r="D403" s="57" t="s">
        <v>109</v>
      </c>
      <c r="E403" s="14" t="s">
        <v>44</v>
      </c>
      <c r="F403" s="58" t="s">
        <v>115</v>
      </c>
      <c r="G403" s="21">
        <v>1</v>
      </c>
      <c r="H403" s="14" t="s">
        <v>44</v>
      </c>
      <c r="I403" s="21">
        <v>0</v>
      </c>
      <c r="J403" s="30" t="s">
        <v>338</v>
      </c>
      <c r="K403" s="21">
        <v>402</v>
      </c>
      <c r="L403"/>
      <c r="M403"/>
      <c r="N403"/>
      <c r="O403"/>
      <c r="P403"/>
      <c r="Q403"/>
    </row>
    <row r="404" spans="1:17" x14ac:dyDescent="0.25">
      <c r="B404" s="21"/>
      <c r="C404" s="21"/>
      <c r="E404" s="14"/>
      <c r="G404" s="21"/>
      <c r="H404" s="14"/>
      <c r="I404" s="21"/>
      <c r="J404" s="30"/>
      <c r="K404" s="21"/>
      <c r="L404"/>
      <c r="M404"/>
      <c r="N404"/>
      <c r="O404"/>
      <c r="P404"/>
      <c r="Q404"/>
    </row>
    <row r="405" spans="1:17" x14ac:dyDescent="0.25">
      <c r="A405" s="6">
        <v>14</v>
      </c>
      <c r="B405" s="21">
        <v>8</v>
      </c>
      <c r="C405" s="6">
        <v>2016</v>
      </c>
      <c r="D405" s="57" t="s">
        <v>277</v>
      </c>
      <c r="E405" s="14" t="s">
        <v>44</v>
      </c>
      <c r="F405" s="58" t="s">
        <v>66</v>
      </c>
      <c r="G405" s="21">
        <v>2</v>
      </c>
      <c r="H405" s="14" t="s">
        <v>44</v>
      </c>
      <c r="I405" s="21">
        <v>0</v>
      </c>
      <c r="J405" s="30" t="s">
        <v>283</v>
      </c>
      <c r="K405" s="21">
        <v>763</v>
      </c>
      <c r="L405"/>
      <c r="M405"/>
      <c r="N405"/>
      <c r="O405"/>
      <c r="P405"/>
      <c r="Q405"/>
    </row>
    <row r="406" spans="1:17" x14ac:dyDescent="0.25">
      <c r="A406" s="6">
        <v>17</v>
      </c>
      <c r="B406" s="21">
        <v>8</v>
      </c>
      <c r="C406" s="6">
        <v>2016</v>
      </c>
      <c r="D406" s="58" t="s">
        <v>66</v>
      </c>
      <c r="E406" s="14" t="s">
        <v>44</v>
      </c>
      <c r="F406" s="58" t="s">
        <v>277</v>
      </c>
      <c r="G406" s="21">
        <v>0</v>
      </c>
      <c r="H406" s="14" t="s">
        <v>44</v>
      </c>
      <c r="I406" s="21">
        <v>2</v>
      </c>
      <c r="J406" s="30" t="s">
        <v>100</v>
      </c>
      <c r="K406" s="21">
        <v>247</v>
      </c>
      <c r="L406"/>
      <c r="M406"/>
      <c r="N406"/>
      <c r="O406"/>
      <c r="P406"/>
      <c r="Q406"/>
    </row>
    <row r="407" spans="1:17" x14ac:dyDescent="0.25">
      <c r="A407" s="6">
        <v>19</v>
      </c>
      <c r="B407" s="21">
        <v>8</v>
      </c>
      <c r="C407" s="6">
        <v>2016</v>
      </c>
      <c r="D407" s="57" t="s">
        <v>277</v>
      </c>
      <c r="E407" s="14" t="s">
        <v>44</v>
      </c>
      <c r="F407" s="58" t="s">
        <v>66</v>
      </c>
      <c r="G407" s="21">
        <v>2</v>
      </c>
      <c r="H407" s="14" t="s">
        <v>44</v>
      </c>
      <c r="I407" s="21">
        <v>0</v>
      </c>
      <c r="J407" s="30" t="s">
        <v>314</v>
      </c>
      <c r="K407" s="21">
        <v>627</v>
      </c>
      <c r="L407"/>
      <c r="M407"/>
      <c r="N407"/>
      <c r="O407"/>
      <c r="P407"/>
      <c r="Q407"/>
    </row>
    <row r="408" spans="1:17" x14ac:dyDescent="0.25">
      <c r="B408" s="21"/>
      <c r="C408" s="21"/>
      <c r="E408" s="14"/>
      <c r="G408" s="21"/>
      <c r="H408" s="14"/>
      <c r="I408" s="21"/>
      <c r="J408" s="30"/>
      <c r="K408" s="21"/>
      <c r="L408"/>
      <c r="M408"/>
      <c r="N408"/>
      <c r="O408"/>
      <c r="P408"/>
      <c r="Q408"/>
    </row>
    <row r="409" spans="1:17" x14ac:dyDescent="0.25">
      <c r="A409" s="6">
        <v>14</v>
      </c>
      <c r="B409" s="21">
        <v>8</v>
      </c>
      <c r="C409" s="6">
        <v>2016</v>
      </c>
      <c r="D409" s="57" t="s">
        <v>110</v>
      </c>
      <c r="E409" s="14" t="s">
        <v>44</v>
      </c>
      <c r="F409" s="58" t="s">
        <v>166</v>
      </c>
      <c r="G409" s="21">
        <v>1</v>
      </c>
      <c r="H409" s="14" t="s">
        <v>44</v>
      </c>
      <c r="I409" s="21">
        <v>0</v>
      </c>
      <c r="J409" s="30" t="s">
        <v>339</v>
      </c>
      <c r="K409" s="21">
        <v>950</v>
      </c>
      <c r="L409"/>
      <c r="M409"/>
      <c r="N409"/>
      <c r="O409"/>
      <c r="P409"/>
      <c r="Q409"/>
    </row>
    <row r="410" spans="1:17" x14ac:dyDescent="0.25">
      <c r="A410" s="6">
        <v>17</v>
      </c>
      <c r="B410" s="21">
        <v>8</v>
      </c>
      <c r="C410" s="6">
        <v>2016</v>
      </c>
      <c r="D410" s="58" t="s">
        <v>166</v>
      </c>
      <c r="E410" s="14" t="s">
        <v>44</v>
      </c>
      <c r="F410" s="57" t="s">
        <v>110</v>
      </c>
      <c r="G410" s="21">
        <v>1</v>
      </c>
      <c r="H410" s="14" t="s">
        <v>44</v>
      </c>
      <c r="I410" s="21">
        <v>2</v>
      </c>
      <c r="J410" s="30" t="s">
        <v>340</v>
      </c>
      <c r="K410" s="21">
        <v>468</v>
      </c>
      <c r="L410"/>
      <c r="M410"/>
      <c r="N410"/>
      <c r="O410"/>
      <c r="P410"/>
      <c r="Q410"/>
    </row>
    <row r="411" spans="1:17" x14ac:dyDescent="0.25">
      <c r="A411" s="6">
        <v>20</v>
      </c>
      <c r="B411" s="21">
        <v>8</v>
      </c>
      <c r="C411" s="6">
        <v>2016</v>
      </c>
      <c r="D411" s="57" t="s">
        <v>110</v>
      </c>
      <c r="E411" s="14" t="s">
        <v>44</v>
      </c>
      <c r="F411" s="58" t="s">
        <v>166</v>
      </c>
      <c r="G411" s="21">
        <v>2</v>
      </c>
      <c r="H411" s="14" t="s">
        <v>44</v>
      </c>
      <c r="I411" s="21">
        <v>1</v>
      </c>
      <c r="J411" s="30" t="s">
        <v>164</v>
      </c>
      <c r="K411" s="21">
        <v>932</v>
      </c>
      <c r="L411"/>
      <c r="M411"/>
      <c r="N411"/>
      <c r="O411"/>
      <c r="P411"/>
      <c r="Q411"/>
    </row>
    <row r="412" spans="1:17" x14ac:dyDescent="0.25">
      <c r="J412" s="7" t="s">
        <v>47</v>
      </c>
      <c r="K412" s="6">
        <f>SUM(K397:K411)</f>
        <v>6630</v>
      </c>
      <c r="L412"/>
      <c r="M412"/>
      <c r="N412"/>
      <c r="O412"/>
      <c r="P412"/>
      <c r="Q412"/>
    </row>
    <row r="413" spans="1:17" x14ac:dyDescent="0.25">
      <c r="J413" s="7" t="s">
        <v>46</v>
      </c>
      <c r="K413" s="19">
        <f>PRODUCT(K412/12)</f>
        <v>552.5</v>
      </c>
      <c r="L413"/>
      <c r="M413"/>
      <c r="N413"/>
      <c r="O413"/>
      <c r="P413"/>
      <c r="Q413"/>
    </row>
    <row r="414" spans="1:17" x14ac:dyDescent="0.25">
      <c r="L414"/>
      <c r="M414"/>
      <c r="N414"/>
      <c r="O414"/>
      <c r="P414"/>
      <c r="Q414"/>
    </row>
    <row r="415" spans="1:17" x14ac:dyDescent="0.25">
      <c r="A415" s="12"/>
      <c r="B415" s="12"/>
      <c r="C415" s="12"/>
      <c r="D415" s="46"/>
      <c r="E415" s="12"/>
      <c r="F415" s="13"/>
      <c r="G415" s="12"/>
      <c r="H415" s="12"/>
      <c r="I415" s="12"/>
      <c r="J415" s="47"/>
      <c r="K415" s="54"/>
      <c r="L415"/>
      <c r="M415"/>
      <c r="N415"/>
      <c r="O415"/>
      <c r="P415"/>
      <c r="Q415"/>
    </row>
    <row r="416" spans="1:17" x14ac:dyDescent="0.25">
      <c r="A416" s="8" t="s">
        <v>341</v>
      </c>
      <c r="B416" s="6">
        <v>15</v>
      </c>
      <c r="C416" s="6">
        <v>8</v>
      </c>
      <c r="D416" s="5" t="s">
        <v>342</v>
      </c>
      <c r="E416" s="25" t="s">
        <v>44</v>
      </c>
      <c r="F416" s="7" t="s">
        <v>66</v>
      </c>
      <c r="G416" s="6">
        <v>2</v>
      </c>
      <c r="H416" s="38" t="s">
        <v>44</v>
      </c>
      <c r="I416" s="6">
        <v>0</v>
      </c>
      <c r="J416" s="7" t="s">
        <v>62</v>
      </c>
      <c r="K416" s="6">
        <v>482</v>
      </c>
      <c r="L416"/>
      <c r="M416"/>
      <c r="N416"/>
      <c r="O416"/>
      <c r="P416"/>
      <c r="Q416"/>
    </row>
    <row r="417" spans="1:17" x14ac:dyDescent="0.25">
      <c r="A417" s="8" t="s">
        <v>343</v>
      </c>
      <c r="B417" s="6">
        <v>18</v>
      </c>
      <c r="C417" s="6">
        <v>8</v>
      </c>
      <c r="D417" s="7" t="s">
        <v>66</v>
      </c>
      <c r="E417" s="25" t="s">
        <v>44</v>
      </c>
      <c r="F417" s="5" t="s">
        <v>342</v>
      </c>
      <c r="G417" s="6">
        <v>0</v>
      </c>
      <c r="H417" s="38" t="s">
        <v>44</v>
      </c>
      <c r="I417" s="6">
        <v>1</v>
      </c>
      <c r="J417" s="7" t="s">
        <v>344</v>
      </c>
      <c r="K417" s="6">
        <v>246</v>
      </c>
      <c r="L417"/>
      <c r="M417"/>
      <c r="N417"/>
      <c r="O417"/>
      <c r="P417"/>
      <c r="Q417"/>
    </row>
    <row r="418" spans="1:17" x14ac:dyDescent="0.25">
      <c r="A418" s="8" t="s">
        <v>345</v>
      </c>
      <c r="B418" s="6">
        <v>20</v>
      </c>
      <c r="C418" s="6">
        <v>8</v>
      </c>
      <c r="D418" s="7" t="s">
        <v>342</v>
      </c>
      <c r="E418" s="25" t="s">
        <v>44</v>
      </c>
      <c r="F418" s="5" t="s">
        <v>66</v>
      </c>
      <c r="G418" s="6">
        <v>1</v>
      </c>
      <c r="H418" s="38" t="s">
        <v>44</v>
      </c>
      <c r="I418" s="6">
        <v>2</v>
      </c>
      <c r="J418" s="7" t="s">
        <v>346</v>
      </c>
      <c r="K418" s="6">
        <v>747</v>
      </c>
      <c r="L418"/>
      <c r="M418"/>
      <c r="N418"/>
      <c r="O418"/>
      <c r="P418"/>
      <c r="Q418"/>
    </row>
    <row r="419" spans="1:17" x14ac:dyDescent="0.25">
      <c r="A419" s="8" t="s">
        <v>341</v>
      </c>
      <c r="B419" s="6">
        <v>22</v>
      </c>
      <c r="C419" s="6">
        <v>8</v>
      </c>
      <c r="D419" s="7" t="s">
        <v>66</v>
      </c>
      <c r="E419" s="25" t="s">
        <v>44</v>
      </c>
      <c r="F419" s="5" t="s">
        <v>342</v>
      </c>
      <c r="G419" s="6">
        <v>0</v>
      </c>
      <c r="H419" s="38" t="s">
        <v>44</v>
      </c>
      <c r="I419" s="6">
        <v>2</v>
      </c>
      <c r="J419" s="7" t="s">
        <v>347</v>
      </c>
      <c r="K419" s="6">
        <v>327</v>
      </c>
      <c r="L419"/>
      <c r="M419"/>
      <c r="N419"/>
      <c r="O419"/>
      <c r="P419"/>
      <c r="Q419"/>
    </row>
    <row r="420" spans="1:17" x14ac:dyDescent="0.25">
      <c r="A420" s="8"/>
      <c r="D420" s="5"/>
      <c r="E420" s="25"/>
      <c r="F420" s="5"/>
      <c r="H420" s="22"/>
      <c r="J420" s="7"/>
      <c r="L420"/>
      <c r="M420"/>
      <c r="N420"/>
      <c r="O420"/>
      <c r="P420"/>
      <c r="Q420"/>
    </row>
    <row r="421" spans="1:17" x14ac:dyDescent="0.25">
      <c r="A421" s="8" t="s">
        <v>341</v>
      </c>
      <c r="B421" s="6">
        <v>15</v>
      </c>
      <c r="C421" s="6">
        <v>8</v>
      </c>
      <c r="D421" s="5" t="s">
        <v>109</v>
      </c>
      <c r="E421" s="25" t="s">
        <v>44</v>
      </c>
      <c r="F421" s="7" t="s">
        <v>129</v>
      </c>
      <c r="G421" s="6">
        <v>2</v>
      </c>
      <c r="H421" s="38" t="s">
        <v>44</v>
      </c>
      <c r="I421" s="6">
        <v>0</v>
      </c>
      <c r="J421" s="7" t="s">
        <v>348</v>
      </c>
      <c r="K421" s="6">
        <v>509</v>
      </c>
      <c r="L421"/>
      <c r="M421"/>
      <c r="N421"/>
      <c r="O421"/>
      <c r="P421"/>
      <c r="Q421"/>
    </row>
    <row r="422" spans="1:17" x14ac:dyDescent="0.25">
      <c r="A422" s="8" t="s">
        <v>349</v>
      </c>
      <c r="B422" s="6">
        <v>19</v>
      </c>
      <c r="C422" s="6">
        <v>8</v>
      </c>
      <c r="D422" s="7" t="s">
        <v>129</v>
      </c>
      <c r="E422" s="25" t="s">
        <v>44</v>
      </c>
      <c r="F422" s="5" t="s">
        <v>109</v>
      </c>
      <c r="G422" s="6">
        <v>1</v>
      </c>
      <c r="H422" s="38" t="s">
        <v>44</v>
      </c>
      <c r="I422" s="6">
        <v>2</v>
      </c>
      <c r="J422" s="7" t="s">
        <v>350</v>
      </c>
      <c r="K422" s="6">
        <v>268</v>
      </c>
      <c r="L422"/>
      <c r="M422"/>
      <c r="N422"/>
      <c r="O422"/>
      <c r="P422"/>
      <c r="Q422"/>
    </row>
    <row r="423" spans="1:17" x14ac:dyDescent="0.25">
      <c r="A423" s="8" t="s">
        <v>345</v>
      </c>
      <c r="B423" s="6">
        <v>20</v>
      </c>
      <c r="C423" s="6">
        <v>8</v>
      </c>
      <c r="D423" s="5" t="s">
        <v>109</v>
      </c>
      <c r="E423" s="25" t="s">
        <v>44</v>
      </c>
      <c r="F423" s="7" t="s">
        <v>129</v>
      </c>
      <c r="G423" s="6">
        <v>2</v>
      </c>
      <c r="H423" s="38" t="s">
        <v>44</v>
      </c>
      <c r="I423" s="6">
        <v>0</v>
      </c>
      <c r="J423" s="7" t="s">
        <v>351</v>
      </c>
      <c r="K423" s="6">
        <v>630</v>
      </c>
      <c r="L423"/>
      <c r="M423"/>
      <c r="N423"/>
      <c r="O423"/>
      <c r="P423"/>
      <c r="Q423"/>
    </row>
    <row r="424" spans="1:17" x14ac:dyDescent="0.25">
      <c r="A424" s="8"/>
      <c r="D424" s="5"/>
      <c r="E424" s="25"/>
      <c r="F424" s="5"/>
      <c r="H424" s="22"/>
      <c r="J424" s="7"/>
      <c r="L424"/>
      <c r="M424"/>
      <c r="N424"/>
      <c r="O424"/>
      <c r="P424"/>
      <c r="Q424"/>
    </row>
    <row r="425" spans="1:17" x14ac:dyDescent="0.25">
      <c r="A425" s="8" t="s">
        <v>352</v>
      </c>
      <c r="B425" s="6">
        <v>16</v>
      </c>
      <c r="C425" s="6">
        <v>8</v>
      </c>
      <c r="D425" s="5" t="s">
        <v>251</v>
      </c>
      <c r="E425" s="25" t="s">
        <v>44</v>
      </c>
      <c r="F425" s="7" t="s">
        <v>115</v>
      </c>
      <c r="G425" s="6">
        <v>2</v>
      </c>
      <c r="H425" s="38" t="s">
        <v>44</v>
      </c>
      <c r="I425" s="6">
        <v>0</v>
      </c>
      <c r="J425" s="7" t="s">
        <v>353</v>
      </c>
      <c r="K425" s="6">
        <v>582</v>
      </c>
      <c r="L425"/>
      <c r="M425"/>
      <c r="N425"/>
      <c r="O425"/>
      <c r="P425"/>
      <c r="Q425"/>
    </row>
    <row r="426" spans="1:17" x14ac:dyDescent="0.25">
      <c r="A426" s="8" t="s">
        <v>343</v>
      </c>
      <c r="B426" s="6">
        <v>18</v>
      </c>
      <c r="C426" s="6">
        <v>8</v>
      </c>
      <c r="D426" s="5" t="s">
        <v>115</v>
      </c>
      <c r="E426" s="25" t="s">
        <v>44</v>
      </c>
      <c r="F426" s="7" t="s">
        <v>251</v>
      </c>
      <c r="G426" s="6">
        <v>1</v>
      </c>
      <c r="H426" s="38" t="s">
        <v>44</v>
      </c>
      <c r="I426" s="6">
        <v>0</v>
      </c>
      <c r="J426" s="7" t="s">
        <v>354</v>
      </c>
      <c r="K426" s="6">
        <v>255</v>
      </c>
      <c r="L426"/>
      <c r="M426"/>
      <c r="N426"/>
      <c r="O426"/>
      <c r="P426"/>
      <c r="Q426"/>
    </row>
    <row r="427" spans="1:17" x14ac:dyDescent="0.25">
      <c r="A427" s="8" t="s">
        <v>345</v>
      </c>
      <c r="B427" s="6">
        <v>20</v>
      </c>
      <c r="C427" s="6">
        <v>8</v>
      </c>
      <c r="D427" s="7" t="s">
        <v>251</v>
      </c>
      <c r="E427" s="25" t="s">
        <v>44</v>
      </c>
      <c r="F427" s="5" t="s">
        <v>115</v>
      </c>
      <c r="G427" s="6">
        <v>0</v>
      </c>
      <c r="H427" s="38" t="s">
        <v>44</v>
      </c>
      <c r="I427" s="6">
        <v>2</v>
      </c>
      <c r="J427" s="7" t="s">
        <v>355</v>
      </c>
      <c r="K427" s="6">
        <v>721</v>
      </c>
      <c r="L427"/>
      <c r="M427"/>
      <c r="N427"/>
      <c r="O427"/>
      <c r="P427"/>
      <c r="Q427"/>
    </row>
    <row r="428" spans="1:17" x14ac:dyDescent="0.25">
      <c r="A428" s="8" t="s">
        <v>341</v>
      </c>
      <c r="B428" s="6">
        <v>22</v>
      </c>
      <c r="C428" s="6">
        <v>8</v>
      </c>
      <c r="D428" s="5" t="s">
        <v>115</v>
      </c>
      <c r="E428" s="25" t="s">
        <v>44</v>
      </c>
      <c r="F428" s="7" t="s">
        <v>251</v>
      </c>
      <c r="G428" s="6">
        <v>2</v>
      </c>
      <c r="H428" s="38" t="s">
        <v>44</v>
      </c>
      <c r="I428" s="6">
        <v>1</v>
      </c>
      <c r="J428" s="7" t="s">
        <v>356</v>
      </c>
      <c r="K428" s="6">
        <v>556</v>
      </c>
      <c r="L428"/>
      <c r="M428"/>
      <c r="N428"/>
      <c r="O428"/>
      <c r="P428"/>
      <c r="Q428"/>
    </row>
    <row r="429" spans="1:17" x14ac:dyDescent="0.25">
      <c r="A429" s="8"/>
      <c r="D429" s="5"/>
      <c r="E429" s="25"/>
      <c r="F429" s="5"/>
      <c r="H429" s="22"/>
      <c r="J429" s="7"/>
      <c r="L429"/>
      <c r="M429"/>
      <c r="N429"/>
      <c r="O429"/>
      <c r="P429"/>
      <c r="Q429"/>
    </row>
    <row r="430" spans="1:17" x14ac:dyDescent="0.25">
      <c r="A430" s="8" t="s">
        <v>352</v>
      </c>
      <c r="B430" s="6">
        <v>16</v>
      </c>
      <c r="C430" s="6">
        <v>8</v>
      </c>
      <c r="D430" s="5" t="s">
        <v>110</v>
      </c>
      <c r="E430" s="25" t="s">
        <v>44</v>
      </c>
      <c r="F430" s="7" t="s">
        <v>277</v>
      </c>
      <c r="G430" s="6">
        <v>2</v>
      </c>
      <c r="H430" s="38" t="s">
        <v>44</v>
      </c>
      <c r="I430" s="6">
        <v>0</v>
      </c>
      <c r="J430" s="7" t="s">
        <v>33</v>
      </c>
      <c r="K430" s="6">
        <v>1248</v>
      </c>
      <c r="L430"/>
      <c r="M430"/>
      <c r="N430"/>
      <c r="O430"/>
      <c r="P430"/>
      <c r="Q430"/>
    </row>
    <row r="431" spans="1:17" x14ac:dyDescent="0.25">
      <c r="A431" s="8" t="s">
        <v>343</v>
      </c>
      <c r="B431" s="6">
        <v>18</v>
      </c>
      <c r="C431" s="6">
        <v>8</v>
      </c>
      <c r="D431" s="7" t="s">
        <v>277</v>
      </c>
      <c r="E431" s="25" t="s">
        <v>44</v>
      </c>
      <c r="F431" s="5" t="s">
        <v>110</v>
      </c>
      <c r="G431" s="6">
        <v>0</v>
      </c>
      <c r="H431" s="38" t="s">
        <v>44</v>
      </c>
      <c r="I431" s="6">
        <v>1</v>
      </c>
      <c r="J431" s="7" t="s">
        <v>357</v>
      </c>
      <c r="K431" s="6">
        <v>912</v>
      </c>
      <c r="L431"/>
      <c r="M431"/>
      <c r="N431"/>
      <c r="O431"/>
      <c r="P431"/>
      <c r="Q431"/>
    </row>
    <row r="432" spans="1:17" x14ac:dyDescent="0.25">
      <c r="A432" s="8" t="s">
        <v>345</v>
      </c>
      <c r="B432" s="6">
        <v>20</v>
      </c>
      <c r="C432" s="6">
        <v>8</v>
      </c>
      <c r="D432" s="5" t="s">
        <v>110</v>
      </c>
      <c r="E432" s="25" t="s">
        <v>44</v>
      </c>
      <c r="F432" s="7" t="s">
        <v>277</v>
      </c>
      <c r="G432" s="6">
        <v>2</v>
      </c>
      <c r="H432" s="38" t="s">
        <v>44</v>
      </c>
      <c r="I432" s="6">
        <v>1</v>
      </c>
      <c r="J432" s="7" t="s">
        <v>358</v>
      </c>
      <c r="K432" s="6">
        <v>1432</v>
      </c>
      <c r="L432"/>
      <c r="M432"/>
      <c r="N432"/>
      <c r="O432"/>
      <c r="P432"/>
      <c r="Q432"/>
    </row>
    <row r="433" spans="1:17" x14ac:dyDescent="0.25">
      <c r="A433"/>
      <c r="B433"/>
      <c r="C433"/>
      <c r="D433"/>
      <c r="E433"/>
      <c r="F433"/>
      <c r="G433"/>
      <c r="H433"/>
      <c r="I433"/>
      <c r="J433" s="7" t="s">
        <v>47</v>
      </c>
      <c r="K433" s="6">
        <f>SUM(K416:K432)</f>
        <v>8915</v>
      </c>
      <c r="L433"/>
      <c r="M433"/>
      <c r="N433"/>
      <c r="O433"/>
      <c r="P433"/>
      <c r="Q433"/>
    </row>
    <row r="434" spans="1:17" x14ac:dyDescent="0.25">
      <c r="A434"/>
      <c r="B434"/>
      <c r="C434"/>
      <c r="D434"/>
      <c r="E434"/>
      <c r="F434"/>
      <c r="G434"/>
      <c r="H434"/>
      <c r="I434"/>
      <c r="J434" s="7" t="s">
        <v>46</v>
      </c>
      <c r="K434" s="19">
        <f>PRODUCT(K433/14)</f>
        <v>636.78571428571433</v>
      </c>
      <c r="L434"/>
      <c r="M434"/>
      <c r="N434"/>
      <c r="O434"/>
      <c r="P434"/>
      <c r="Q434"/>
    </row>
    <row r="435" spans="1:17" x14ac:dyDescent="0.25">
      <c r="A435"/>
      <c r="B435"/>
      <c r="C435"/>
      <c r="D435"/>
      <c r="E435"/>
      <c r="F435"/>
      <c r="G435"/>
      <c r="H435"/>
      <c r="I435"/>
      <c r="L435"/>
      <c r="M435"/>
      <c r="N435"/>
      <c r="O435"/>
      <c r="P435"/>
      <c r="Q435"/>
    </row>
    <row r="436" spans="1:17" x14ac:dyDescent="0.25">
      <c r="A436"/>
      <c r="B436"/>
      <c r="C436"/>
      <c r="D436"/>
      <c r="E436"/>
      <c r="F436"/>
      <c r="G436"/>
      <c r="H436"/>
      <c r="I436"/>
      <c r="L436"/>
      <c r="M436"/>
      <c r="N436"/>
      <c r="O436"/>
      <c r="P436"/>
      <c r="Q436"/>
    </row>
    <row r="437" spans="1:17" x14ac:dyDescent="0.25">
      <c r="A437"/>
      <c r="B437"/>
      <c r="C437"/>
      <c r="D437"/>
      <c r="E437"/>
      <c r="F437"/>
      <c r="G437"/>
      <c r="H437"/>
      <c r="I437"/>
      <c r="L437"/>
      <c r="M437"/>
      <c r="N437"/>
      <c r="O437"/>
      <c r="P437"/>
      <c r="Q437"/>
    </row>
    <row r="438" spans="1:17" x14ac:dyDescent="0.25">
      <c r="A438"/>
      <c r="B438"/>
      <c r="C438"/>
      <c r="D438"/>
      <c r="E438"/>
      <c r="F438"/>
      <c r="G438"/>
      <c r="H438"/>
      <c r="I438"/>
      <c r="L438"/>
      <c r="M438"/>
      <c r="N438"/>
      <c r="O438"/>
      <c r="P438"/>
      <c r="Q438"/>
    </row>
    <row r="439" spans="1:17" x14ac:dyDescent="0.25">
      <c r="A439"/>
      <c r="B439"/>
      <c r="C439"/>
      <c r="D439"/>
      <c r="E439"/>
      <c r="F439"/>
      <c r="G439"/>
      <c r="H439"/>
      <c r="I439"/>
      <c r="L439"/>
      <c r="M439"/>
      <c r="N439"/>
      <c r="O439"/>
      <c r="P439"/>
      <c r="Q439"/>
    </row>
    <row r="440" spans="1:17" x14ac:dyDescent="0.25">
      <c r="A440"/>
      <c r="B440"/>
      <c r="C440"/>
      <c r="D440"/>
      <c r="E440"/>
      <c r="F440"/>
      <c r="G440"/>
      <c r="H440"/>
      <c r="I440"/>
      <c r="L440"/>
      <c r="M440"/>
      <c r="N440"/>
      <c r="O440"/>
      <c r="P440"/>
      <c r="Q440"/>
    </row>
    <row r="441" spans="1:17" x14ac:dyDescent="0.25">
      <c r="A441"/>
      <c r="B441"/>
      <c r="C441"/>
      <c r="D441"/>
      <c r="E441"/>
      <c r="F441"/>
      <c r="G441"/>
      <c r="H441"/>
      <c r="I441"/>
      <c r="L441"/>
      <c r="M441"/>
      <c r="N441"/>
      <c r="O441"/>
      <c r="P441"/>
      <c r="Q441"/>
    </row>
    <row r="442" spans="1:17" x14ac:dyDescent="0.25">
      <c r="A442"/>
      <c r="B442"/>
      <c r="C442"/>
      <c r="D442"/>
      <c r="E442"/>
      <c r="F442"/>
      <c r="G442"/>
      <c r="H442"/>
      <c r="I442"/>
      <c r="L442"/>
      <c r="M442"/>
      <c r="N442"/>
      <c r="O442"/>
      <c r="P442"/>
      <c r="Q442"/>
    </row>
    <row r="443" spans="1:17" x14ac:dyDescent="0.25">
      <c r="A443"/>
      <c r="B443"/>
      <c r="C443"/>
      <c r="D443"/>
      <c r="E443"/>
      <c r="F443"/>
      <c r="G443"/>
      <c r="H443"/>
      <c r="I443"/>
      <c r="L443"/>
      <c r="M443"/>
      <c r="N443"/>
      <c r="O443"/>
      <c r="P443"/>
      <c r="Q443"/>
    </row>
    <row r="444" spans="1:17" x14ac:dyDescent="0.25">
      <c r="A444"/>
      <c r="B444"/>
      <c r="C444"/>
      <c r="D444"/>
      <c r="E444"/>
      <c r="F444"/>
      <c r="G444"/>
      <c r="H444"/>
      <c r="I444"/>
      <c r="L444"/>
      <c r="M444"/>
      <c r="N444"/>
      <c r="O444"/>
      <c r="P444"/>
      <c r="Q444"/>
    </row>
    <row r="445" spans="1:17" x14ac:dyDescent="0.25">
      <c r="A445"/>
      <c r="B445"/>
      <c r="C445"/>
      <c r="D445"/>
      <c r="E445"/>
      <c r="F445"/>
      <c r="G445"/>
      <c r="H445"/>
      <c r="I445"/>
      <c r="L445"/>
      <c r="M445"/>
      <c r="N445"/>
      <c r="O445"/>
      <c r="P445"/>
      <c r="Q445"/>
    </row>
    <row r="446" spans="1:17" x14ac:dyDescent="0.25">
      <c r="A446"/>
      <c r="B446"/>
      <c r="C446"/>
      <c r="D446"/>
      <c r="E446"/>
      <c r="F446"/>
      <c r="G446"/>
      <c r="H446"/>
      <c r="I446"/>
      <c r="L446"/>
      <c r="M446"/>
      <c r="N446"/>
      <c r="O446"/>
      <c r="P446"/>
      <c r="Q446"/>
    </row>
    <row r="447" spans="1:17" x14ac:dyDescent="0.25">
      <c r="A447"/>
      <c r="B447"/>
      <c r="C447"/>
      <c r="D447"/>
      <c r="E447"/>
      <c r="F447"/>
      <c r="G447"/>
      <c r="H447"/>
      <c r="I447"/>
      <c r="L447"/>
      <c r="M447"/>
      <c r="N447"/>
      <c r="O447"/>
      <c r="P447"/>
      <c r="Q447"/>
    </row>
    <row r="448" spans="1:17" x14ac:dyDescent="0.25">
      <c r="A448"/>
      <c r="B448"/>
      <c r="C448"/>
      <c r="D448"/>
      <c r="E448"/>
      <c r="F448"/>
      <c r="G448"/>
      <c r="H448"/>
      <c r="I448"/>
      <c r="L448"/>
      <c r="M448"/>
      <c r="N448"/>
      <c r="O448"/>
      <c r="P448"/>
      <c r="Q448"/>
    </row>
    <row r="449" spans="1:17" ht="14.25" x14ac:dyDescent="0.2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</row>
    <row r="450" spans="1:17" ht="14.25" x14ac:dyDescent="0.2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</row>
    <row r="451" spans="1:17" ht="14.25" x14ac:dyDescent="0.2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</row>
    <row r="452" spans="1:17" ht="14.25" x14ac:dyDescent="0.2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</row>
    <row r="453" spans="1:17" ht="14.25" x14ac:dyDescent="0.2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</row>
    <row r="454" spans="1:17" ht="14.25" x14ac:dyDescent="0.2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</row>
    <row r="455" spans="1:17" ht="14.25" x14ac:dyDescent="0.2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</row>
    <row r="456" spans="1:17" ht="14.25" x14ac:dyDescent="0.2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</row>
    <row r="457" spans="1:17" ht="14.25" x14ac:dyDescent="0.2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</row>
    <row r="458" spans="1:17" ht="14.25" x14ac:dyDescent="0.2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</row>
    <row r="459" spans="1:17" ht="14.25" x14ac:dyDescent="0.2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</row>
    <row r="460" spans="1:17" ht="14.25" x14ac:dyDescent="0.2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</row>
    <row r="461" spans="1:17" ht="14.25" x14ac:dyDescent="0.2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</row>
    <row r="462" spans="1:17" ht="14.25" x14ac:dyDescent="0.2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</row>
    <row r="463" spans="1:17" ht="14.25" x14ac:dyDescent="0.2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</row>
    <row r="464" spans="1:17" ht="14.25" x14ac:dyDescent="0.2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</row>
    <row r="465" spans="1:17" ht="14.25" x14ac:dyDescent="0.2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</row>
    <row r="466" spans="1:17" ht="14.25" x14ac:dyDescent="0.2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</row>
    <row r="467" spans="1:17" ht="14.25" x14ac:dyDescent="0.2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</row>
    <row r="468" spans="1:17" ht="14.25" x14ac:dyDescent="0.2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</row>
    <row r="469" spans="1:17" ht="14.25" x14ac:dyDescent="0.2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</row>
    <row r="470" spans="1:17" ht="14.25" x14ac:dyDescent="0.2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</row>
    <row r="471" spans="1:17" ht="14.25" x14ac:dyDescent="0.2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</row>
    <row r="472" spans="1:17" ht="14.25" x14ac:dyDescent="0.2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</row>
    <row r="473" spans="1:17" ht="14.25" x14ac:dyDescent="0.2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</row>
    <row r="474" spans="1:17" ht="14.25" x14ac:dyDescent="0.2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</row>
    <row r="475" spans="1:17" ht="14.25" x14ac:dyDescent="0.2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</row>
    <row r="476" spans="1:17" ht="14.25" x14ac:dyDescent="0.2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</row>
    <row r="477" spans="1:17" ht="14.25" x14ac:dyDescent="0.2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</row>
    <row r="478" spans="1:17" ht="14.25" x14ac:dyDescent="0.2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</row>
    <row r="479" spans="1:17" ht="14.25" x14ac:dyDescent="0.2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</row>
    <row r="480" spans="1:17" ht="14.25" x14ac:dyDescent="0.2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</row>
    <row r="481" spans="1:17" ht="14.25" x14ac:dyDescent="0.2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</row>
    <row r="482" spans="1:17" ht="14.25" x14ac:dyDescent="0.2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</row>
    <row r="483" spans="1:17" ht="14.25" x14ac:dyDescent="0.2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</row>
    <row r="484" spans="1:17" ht="14.25" x14ac:dyDescent="0.2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</row>
    <row r="485" spans="1:17" ht="14.25" x14ac:dyDescent="0.2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</row>
    <row r="486" spans="1:17" ht="14.25" x14ac:dyDescent="0.2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</row>
    <row r="487" spans="1:17" ht="14.25" x14ac:dyDescent="0.2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</row>
    <row r="488" spans="1:17" ht="14.25" x14ac:dyDescent="0.2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</row>
    <row r="489" spans="1:17" ht="14.25" x14ac:dyDescent="0.2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</row>
    <row r="490" spans="1:17" ht="14.25" x14ac:dyDescent="0.2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</row>
    <row r="491" spans="1:17" ht="14.25" x14ac:dyDescent="0.2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</row>
    <row r="492" spans="1:17" ht="14.25" x14ac:dyDescent="0.2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</row>
    <row r="493" spans="1:17" ht="14.25" x14ac:dyDescent="0.2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</row>
    <row r="494" spans="1:17" ht="14.25" x14ac:dyDescent="0.2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</row>
    <row r="495" spans="1:17" ht="14.25" x14ac:dyDescent="0.2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</row>
    <row r="496" spans="1:17" ht="14.25" x14ac:dyDescent="0.2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</row>
    <row r="497" spans="1:17" ht="14.25" x14ac:dyDescent="0.2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</row>
    <row r="498" spans="1:17" ht="14.25" x14ac:dyDescent="0.2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</row>
    <row r="499" spans="1:17" ht="14.25" x14ac:dyDescent="0.2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</row>
    <row r="500" spans="1:17" ht="14.25" x14ac:dyDescent="0.2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</row>
    <row r="501" spans="1:17" ht="14.25" x14ac:dyDescent="0.2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</row>
    <row r="502" spans="1:17" ht="14.25" x14ac:dyDescent="0.2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</row>
    <row r="503" spans="1:17" ht="14.25" x14ac:dyDescent="0.2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</row>
    <row r="504" spans="1:17" ht="14.25" x14ac:dyDescent="0.2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</row>
    <row r="505" spans="1:17" ht="14.25" x14ac:dyDescent="0.2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</row>
    <row r="506" spans="1:17" ht="14.25" x14ac:dyDescent="0.2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</row>
    <row r="507" spans="1:17" ht="14.25" x14ac:dyDescent="0.2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</row>
    <row r="508" spans="1:17" ht="14.25" x14ac:dyDescent="0.2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</row>
    <row r="509" spans="1:17" ht="14.25" x14ac:dyDescent="0.2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</row>
    <row r="510" spans="1:17" ht="14.25" x14ac:dyDescent="0.2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</row>
    <row r="511" spans="1:17" ht="14.25" x14ac:dyDescent="0.2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</row>
    <row r="512" spans="1:17" ht="14.25" x14ac:dyDescent="0.2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</row>
    <row r="513" customFormat="1" ht="14.25" x14ac:dyDescent="0.2"/>
    <row r="514" customFormat="1" ht="14.25" x14ac:dyDescent="0.2"/>
    <row r="515" customFormat="1" ht="14.25" x14ac:dyDescent="0.2"/>
    <row r="516" customFormat="1" ht="14.25" x14ac:dyDescent="0.2"/>
    <row r="517" customFormat="1" ht="14.25" x14ac:dyDescent="0.2"/>
    <row r="518" customFormat="1" ht="14.25" x14ac:dyDescent="0.2"/>
    <row r="519" customFormat="1" ht="14.25" x14ac:dyDescent="0.2"/>
    <row r="520" customFormat="1" ht="14.25" x14ac:dyDescent="0.2"/>
    <row r="521" customFormat="1" ht="14.25" x14ac:dyDescent="0.2"/>
    <row r="522" customFormat="1" ht="14.25" x14ac:dyDescent="0.2"/>
    <row r="523" customFormat="1" ht="14.25" x14ac:dyDescent="0.2"/>
    <row r="524" customFormat="1" ht="14.25" x14ac:dyDescent="0.2"/>
    <row r="525" customFormat="1" ht="14.25" x14ac:dyDescent="0.2"/>
    <row r="526" customFormat="1" ht="14.25" x14ac:dyDescent="0.2"/>
    <row r="527" customFormat="1" ht="14.25" x14ac:dyDescent="0.2"/>
    <row r="528" customFormat="1" ht="14.25" x14ac:dyDescent="0.2"/>
    <row r="529" customFormat="1" ht="14.25" x14ac:dyDescent="0.2"/>
    <row r="530" customFormat="1" ht="14.25" x14ac:dyDescent="0.2"/>
    <row r="531" customFormat="1" ht="14.25" x14ac:dyDescent="0.2"/>
    <row r="532" customFormat="1" ht="14.25" x14ac:dyDescent="0.2"/>
    <row r="533" customFormat="1" ht="14.25" x14ac:dyDescent="0.2"/>
    <row r="534" customFormat="1" ht="14.25" x14ac:dyDescent="0.2"/>
    <row r="535" customFormat="1" ht="14.25" x14ac:dyDescent="0.2"/>
    <row r="536" customFormat="1" ht="14.25" x14ac:dyDescent="0.2"/>
    <row r="537" customFormat="1" ht="14.25" x14ac:dyDescent="0.2"/>
    <row r="538" customFormat="1" ht="14.25" x14ac:dyDescent="0.2"/>
    <row r="539" customFormat="1" ht="14.25" x14ac:dyDescent="0.2"/>
    <row r="540" customFormat="1" ht="14.25" x14ac:dyDescent="0.2"/>
    <row r="541" customFormat="1" ht="14.25" x14ac:dyDescent="0.2"/>
    <row r="542" customFormat="1" ht="14.25" x14ac:dyDescent="0.2"/>
    <row r="543" customFormat="1" ht="14.25" x14ac:dyDescent="0.2"/>
    <row r="544" customFormat="1" ht="14.25" x14ac:dyDescent="0.2"/>
    <row r="545" customFormat="1" ht="14.25" x14ac:dyDescent="0.2"/>
    <row r="546" customFormat="1" ht="14.25" x14ac:dyDescent="0.2"/>
    <row r="547" customFormat="1" ht="14.25" x14ac:dyDescent="0.2"/>
    <row r="548" customFormat="1" ht="14.25" x14ac:dyDescent="0.2"/>
    <row r="549" customFormat="1" ht="14.25" x14ac:dyDescent="0.2"/>
    <row r="550" customFormat="1" ht="14.25" x14ac:dyDescent="0.2"/>
    <row r="551" customFormat="1" ht="14.25" x14ac:dyDescent="0.2"/>
    <row r="552" customFormat="1" ht="14.25" x14ac:dyDescent="0.2"/>
    <row r="553" customFormat="1" ht="14.25" x14ac:dyDescent="0.2"/>
    <row r="554" customFormat="1" ht="14.25" x14ac:dyDescent="0.2"/>
    <row r="555" customFormat="1" ht="14.25" x14ac:dyDescent="0.2"/>
    <row r="556" customFormat="1" ht="14.25" x14ac:dyDescent="0.2"/>
    <row r="557" customFormat="1" ht="14.25" x14ac:dyDescent="0.2"/>
    <row r="558" customFormat="1" ht="14.25" x14ac:dyDescent="0.2"/>
    <row r="559" customFormat="1" ht="14.25" x14ac:dyDescent="0.2"/>
    <row r="560" customFormat="1" ht="14.25" x14ac:dyDescent="0.2"/>
    <row r="561" customFormat="1" ht="14.25" x14ac:dyDescent="0.2"/>
    <row r="562" customFormat="1" ht="14.25" x14ac:dyDescent="0.2"/>
    <row r="563" customFormat="1" ht="14.25" x14ac:dyDescent="0.2"/>
    <row r="564" customFormat="1" ht="14.25" x14ac:dyDescent="0.2"/>
    <row r="565" customFormat="1" ht="14.25" x14ac:dyDescent="0.2"/>
    <row r="566" customFormat="1" ht="14.25" x14ac:dyDescent="0.2"/>
    <row r="567" customFormat="1" ht="14.25" x14ac:dyDescent="0.2"/>
    <row r="568" customFormat="1" ht="14.25" x14ac:dyDescent="0.2"/>
    <row r="569" customFormat="1" ht="14.25" x14ac:dyDescent="0.2"/>
    <row r="570" customFormat="1" ht="14.25" x14ac:dyDescent="0.2"/>
    <row r="571" customFormat="1" ht="14.25" x14ac:dyDescent="0.2"/>
    <row r="572" customFormat="1" ht="14.25" x14ac:dyDescent="0.2"/>
    <row r="573" customFormat="1" ht="14.25" x14ac:dyDescent="0.2"/>
    <row r="574" customFormat="1" ht="14.25" x14ac:dyDescent="0.2"/>
    <row r="575" customFormat="1" ht="14.25" x14ac:dyDescent="0.2"/>
    <row r="576" customFormat="1" ht="14.25" x14ac:dyDescent="0.2"/>
    <row r="577" customFormat="1" ht="14.25" x14ac:dyDescent="0.2"/>
    <row r="578" customFormat="1" ht="14.25" x14ac:dyDescent="0.2"/>
    <row r="579" customFormat="1" ht="14.25" x14ac:dyDescent="0.2"/>
    <row r="580" customFormat="1" ht="14.25" x14ac:dyDescent="0.2"/>
    <row r="581" customFormat="1" ht="14.25" x14ac:dyDescent="0.2"/>
    <row r="582" customFormat="1" ht="14.25" x14ac:dyDescent="0.2"/>
    <row r="583" customFormat="1" ht="14.25" x14ac:dyDescent="0.2"/>
    <row r="584" customFormat="1" ht="14.25" x14ac:dyDescent="0.2"/>
    <row r="585" customFormat="1" ht="14.25" x14ac:dyDescent="0.2"/>
    <row r="586" customFormat="1" ht="14.25" x14ac:dyDescent="0.2"/>
    <row r="587" customFormat="1" ht="14.25" x14ac:dyDescent="0.2"/>
    <row r="588" customFormat="1" ht="14.25" x14ac:dyDescent="0.2"/>
    <row r="589" customFormat="1" ht="14.25" x14ac:dyDescent="0.2"/>
    <row r="590" customFormat="1" ht="14.25" x14ac:dyDescent="0.2"/>
    <row r="591" customFormat="1" ht="14.25" x14ac:dyDescent="0.2"/>
    <row r="592" customFormat="1" ht="14.25" x14ac:dyDescent="0.2"/>
    <row r="593" customFormat="1" ht="14.25" x14ac:dyDescent="0.2"/>
    <row r="594" customFormat="1" ht="14.25" x14ac:dyDescent="0.2"/>
    <row r="595" customFormat="1" ht="14.25" x14ac:dyDescent="0.2"/>
    <row r="596" customFormat="1" ht="14.25" x14ac:dyDescent="0.2"/>
    <row r="597" customFormat="1" ht="14.25" x14ac:dyDescent="0.2"/>
    <row r="598" customFormat="1" ht="14.25" x14ac:dyDescent="0.2"/>
    <row r="599" customFormat="1" ht="14.25" x14ac:dyDescent="0.2"/>
    <row r="600" customFormat="1" ht="14.25" x14ac:dyDescent="0.2"/>
    <row r="601" customFormat="1" ht="14.25" x14ac:dyDescent="0.2"/>
    <row r="602" customFormat="1" ht="14.25" x14ac:dyDescent="0.2"/>
    <row r="603" customFormat="1" ht="14.25" x14ac:dyDescent="0.2"/>
    <row r="604" customFormat="1" ht="14.25" x14ac:dyDescent="0.2"/>
    <row r="605" customFormat="1" ht="14.25" x14ac:dyDescent="0.2"/>
    <row r="606" customFormat="1" ht="14.25" x14ac:dyDescent="0.2"/>
    <row r="607" customFormat="1" ht="14.25" x14ac:dyDescent="0.2"/>
    <row r="608" customFormat="1" ht="14.25" x14ac:dyDescent="0.2"/>
    <row r="609" customFormat="1" ht="14.25" x14ac:dyDescent="0.2"/>
    <row r="610" customFormat="1" ht="14.25" x14ac:dyDescent="0.2"/>
    <row r="611" customFormat="1" ht="14.25" x14ac:dyDescent="0.2"/>
    <row r="612" customFormat="1" ht="14.25" x14ac:dyDescent="0.2"/>
    <row r="613" customFormat="1" ht="14.25" x14ac:dyDescent="0.2"/>
    <row r="614" customFormat="1" ht="14.25" x14ac:dyDescent="0.2"/>
    <row r="615" customFormat="1" ht="14.25" x14ac:dyDescent="0.2"/>
    <row r="616" customFormat="1" ht="14.25" x14ac:dyDescent="0.2"/>
    <row r="617" customFormat="1" ht="14.25" x14ac:dyDescent="0.2"/>
    <row r="618" customFormat="1" ht="14.25" x14ac:dyDescent="0.2"/>
    <row r="619" customFormat="1" ht="14.25" x14ac:dyDescent="0.2"/>
    <row r="620" customFormat="1" ht="14.25" x14ac:dyDescent="0.2"/>
    <row r="621" customFormat="1" ht="14.25" x14ac:dyDescent="0.2"/>
    <row r="622" customFormat="1" ht="14.25" x14ac:dyDescent="0.2"/>
    <row r="623" customFormat="1" ht="14.25" x14ac:dyDescent="0.2"/>
    <row r="624" customFormat="1" ht="14.25" x14ac:dyDescent="0.2"/>
    <row r="625" customFormat="1" ht="14.25" x14ac:dyDescent="0.2"/>
    <row r="626" customFormat="1" ht="14.25" x14ac:dyDescent="0.2"/>
    <row r="627" customFormat="1" ht="14.25" x14ac:dyDescent="0.2"/>
    <row r="628" customFormat="1" ht="14.25" x14ac:dyDescent="0.2"/>
    <row r="629" customFormat="1" ht="14.25" x14ac:dyDescent="0.2"/>
    <row r="630" customFormat="1" ht="14.25" x14ac:dyDescent="0.2"/>
    <row r="631" customFormat="1" ht="14.25" x14ac:dyDescent="0.2"/>
    <row r="632" customFormat="1" ht="14.25" x14ac:dyDescent="0.2"/>
    <row r="633" customFormat="1" ht="14.25" x14ac:dyDescent="0.2"/>
    <row r="634" customFormat="1" ht="14.25" x14ac:dyDescent="0.2"/>
    <row r="635" customFormat="1" ht="14.25" x14ac:dyDescent="0.2"/>
    <row r="636" customFormat="1" ht="14.25" x14ac:dyDescent="0.2"/>
    <row r="637" customFormat="1" ht="14.25" x14ac:dyDescent="0.2"/>
    <row r="638" customFormat="1" ht="14.25" x14ac:dyDescent="0.2"/>
    <row r="639" customFormat="1" ht="14.25" x14ac:dyDescent="0.2"/>
    <row r="640" customFormat="1" ht="14.25" x14ac:dyDescent="0.2"/>
    <row r="641" customFormat="1" ht="14.25" x14ac:dyDescent="0.2"/>
    <row r="642" customFormat="1" ht="14.25" x14ac:dyDescent="0.2"/>
    <row r="643" customFormat="1" ht="14.25" x14ac:dyDescent="0.2"/>
    <row r="644" customFormat="1" ht="14.25" x14ac:dyDescent="0.2"/>
    <row r="645" customFormat="1" ht="14.25" x14ac:dyDescent="0.2"/>
    <row r="646" customFormat="1" ht="14.25" x14ac:dyDescent="0.2"/>
    <row r="647" customFormat="1" ht="14.25" x14ac:dyDescent="0.2"/>
    <row r="648" customFormat="1" ht="14.25" x14ac:dyDescent="0.2"/>
    <row r="649" customFormat="1" ht="14.25" x14ac:dyDescent="0.2"/>
    <row r="650" customFormat="1" ht="14.25" x14ac:dyDescent="0.2"/>
    <row r="651" customFormat="1" ht="14.25" x14ac:dyDescent="0.2"/>
    <row r="652" customFormat="1" ht="14.25" x14ac:dyDescent="0.2"/>
    <row r="653" customFormat="1" ht="14.25" x14ac:dyDescent="0.2"/>
    <row r="654" customFormat="1" ht="14.25" x14ac:dyDescent="0.2"/>
    <row r="655" customFormat="1" ht="14.25" x14ac:dyDescent="0.2"/>
    <row r="656" customFormat="1" ht="14.25" x14ac:dyDescent="0.2"/>
    <row r="657" customFormat="1" ht="14.25" x14ac:dyDescent="0.2"/>
    <row r="658" customFormat="1" ht="14.25" x14ac:dyDescent="0.2"/>
    <row r="659" customFormat="1" ht="14.25" x14ac:dyDescent="0.2"/>
    <row r="660" customFormat="1" ht="14.25" x14ac:dyDescent="0.2"/>
    <row r="661" customFormat="1" ht="14.25" x14ac:dyDescent="0.2"/>
    <row r="662" customFormat="1" ht="14.25" x14ac:dyDescent="0.2"/>
    <row r="663" customFormat="1" ht="14.25" x14ac:dyDescent="0.2"/>
    <row r="664" customFormat="1" ht="14.25" x14ac:dyDescent="0.2"/>
    <row r="665" customFormat="1" ht="14.25" x14ac:dyDescent="0.2"/>
    <row r="666" customFormat="1" ht="14.25" x14ac:dyDescent="0.2"/>
    <row r="667" customFormat="1" ht="14.25" x14ac:dyDescent="0.2"/>
    <row r="668" customFormat="1" ht="14.25" x14ac:dyDescent="0.2"/>
    <row r="669" customFormat="1" ht="14.25" x14ac:dyDescent="0.2"/>
    <row r="670" customFormat="1" ht="14.25" x14ac:dyDescent="0.2"/>
    <row r="671" customFormat="1" ht="14.25" x14ac:dyDescent="0.2"/>
    <row r="672" customFormat="1" ht="14.25" x14ac:dyDescent="0.2"/>
    <row r="673" customFormat="1" ht="14.25" x14ac:dyDescent="0.2"/>
    <row r="674" customFormat="1" ht="14.25" x14ac:dyDescent="0.2"/>
    <row r="675" customFormat="1" ht="14.25" x14ac:dyDescent="0.2"/>
    <row r="676" customFormat="1" ht="14.25" x14ac:dyDescent="0.2"/>
    <row r="677" customFormat="1" ht="14.25" x14ac:dyDescent="0.2"/>
    <row r="678" customFormat="1" ht="14.25" x14ac:dyDescent="0.2"/>
    <row r="679" customFormat="1" ht="14.25" x14ac:dyDescent="0.2"/>
    <row r="680" customFormat="1" ht="14.25" x14ac:dyDescent="0.2"/>
    <row r="681" customFormat="1" ht="14.25" x14ac:dyDescent="0.2"/>
    <row r="682" customFormat="1" ht="14.25" x14ac:dyDescent="0.2"/>
    <row r="683" customFormat="1" ht="14.25" x14ac:dyDescent="0.2"/>
    <row r="684" customFormat="1" ht="14.25" x14ac:dyDescent="0.2"/>
    <row r="685" customFormat="1" ht="14.25" x14ac:dyDescent="0.2"/>
    <row r="686" customFormat="1" ht="14.25" x14ac:dyDescent="0.2"/>
    <row r="687" customFormat="1" ht="14.25" x14ac:dyDescent="0.2"/>
    <row r="688" customFormat="1" ht="14.25" x14ac:dyDescent="0.2"/>
    <row r="689" customFormat="1" ht="14.25" x14ac:dyDescent="0.2"/>
    <row r="690" customFormat="1" ht="14.25" x14ac:dyDescent="0.2"/>
    <row r="691" customFormat="1" ht="14.25" x14ac:dyDescent="0.2"/>
    <row r="692" customFormat="1" ht="14.25" x14ac:dyDescent="0.2"/>
    <row r="693" customFormat="1" ht="14.25" x14ac:dyDescent="0.2"/>
    <row r="694" customFormat="1" ht="14.25" x14ac:dyDescent="0.2"/>
    <row r="695" customFormat="1" ht="14.25" x14ac:dyDescent="0.2"/>
    <row r="696" customFormat="1" ht="14.25" x14ac:dyDescent="0.2"/>
    <row r="697" customFormat="1" ht="14.25" x14ac:dyDescent="0.2"/>
    <row r="698" customFormat="1" ht="14.25" x14ac:dyDescent="0.2"/>
    <row r="699" customFormat="1" ht="14.25" x14ac:dyDescent="0.2"/>
    <row r="700" customFormat="1" ht="14.25" x14ac:dyDescent="0.2"/>
    <row r="701" customFormat="1" ht="14.25" x14ac:dyDescent="0.2"/>
    <row r="702" customFormat="1" ht="14.25" x14ac:dyDescent="0.2"/>
    <row r="703" customFormat="1" ht="14.25" x14ac:dyDescent="0.2"/>
    <row r="704" customFormat="1" ht="14.25" x14ac:dyDescent="0.2"/>
    <row r="705" customFormat="1" ht="14.25" x14ac:dyDescent="0.2"/>
    <row r="706" customFormat="1" ht="14.25" x14ac:dyDescent="0.2"/>
    <row r="707" customFormat="1" ht="14.25" x14ac:dyDescent="0.2"/>
    <row r="708" customFormat="1" ht="14.25" x14ac:dyDescent="0.2"/>
    <row r="709" customFormat="1" ht="14.25" x14ac:dyDescent="0.2"/>
    <row r="710" customFormat="1" ht="14.25" x14ac:dyDescent="0.2"/>
    <row r="711" customFormat="1" ht="14.25" x14ac:dyDescent="0.2"/>
    <row r="712" customFormat="1" ht="14.25" x14ac:dyDescent="0.2"/>
    <row r="713" customFormat="1" ht="14.25" x14ac:dyDescent="0.2"/>
    <row r="714" customFormat="1" ht="14.25" x14ac:dyDescent="0.2"/>
    <row r="715" customFormat="1" ht="14.25" x14ac:dyDescent="0.2"/>
    <row r="716" customFormat="1" ht="14.25" x14ac:dyDescent="0.2"/>
    <row r="717" customFormat="1" ht="14.25" x14ac:dyDescent="0.2"/>
    <row r="718" customFormat="1" ht="14.25" x14ac:dyDescent="0.2"/>
    <row r="719" customFormat="1" ht="14.25" x14ac:dyDescent="0.2"/>
    <row r="720" customFormat="1" ht="14.25" x14ac:dyDescent="0.2"/>
    <row r="721" customFormat="1" ht="14.25" x14ac:dyDescent="0.2"/>
    <row r="722" customFormat="1" ht="14.25" x14ac:dyDescent="0.2"/>
    <row r="723" customFormat="1" ht="14.25" x14ac:dyDescent="0.2"/>
    <row r="724" customFormat="1" ht="14.25" x14ac:dyDescent="0.2"/>
    <row r="725" customFormat="1" ht="14.25" x14ac:dyDescent="0.2"/>
    <row r="726" customFormat="1" ht="14.25" x14ac:dyDescent="0.2"/>
    <row r="727" customFormat="1" ht="14.25" x14ac:dyDescent="0.2"/>
    <row r="728" customFormat="1" ht="14.25" x14ac:dyDescent="0.2"/>
    <row r="729" customFormat="1" ht="14.25" x14ac:dyDescent="0.2"/>
    <row r="730" customFormat="1" ht="14.25" x14ac:dyDescent="0.2"/>
    <row r="731" customFormat="1" ht="14.25" x14ac:dyDescent="0.2"/>
    <row r="732" customFormat="1" ht="14.25" x14ac:dyDescent="0.2"/>
    <row r="733" customFormat="1" ht="14.25" x14ac:dyDescent="0.2"/>
    <row r="734" customFormat="1" ht="14.25" x14ac:dyDescent="0.2"/>
    <row r="735" customFormat="1" ht="14.25" x14ac:dyDescent="0.2"/>
    <row r="736" customFormat="1" ht="14.25" x14ac:dyDescent="0.2"/>
    <row r="737" customFormat="1" ht="14.25" x14ac:dyDescent="0.2"/>
    <row r="738" customFormat="1" ht="14.25" x14ac:dyDescent="0.2"/>
    <row r="739" customFormat="1" ht="14.25" x14ac:dyDescent="0.2"/>
    <row r="740" customFormat="1" ht="14.25" x14ac:dyDescent="0.2"/>
    <row r="741" customFormat="1" ht="14.25" x14ac:dyDescent="0.2"/>
    <row r="742" customFormat="1" ht="14.25" x14ac:dyDescent="0.2"/>
    <row r="743" customFormat="1" ht="14.25" x14ac:dyDescent="0.2"/>
    <row r="744" customFormat="1" ht="14.25" x14ac:dyDescent="0.2"/>
    <row r="745" customFormat="1" ht="14.25" x14ac:dyDescent="0.2"/>
    <row r="746" customFormat="1" ht="14.25" x14ac:dyDescent="0.2"/>
    <row r="747" customFormat="1" ht="14.25" x14ac:dyDescent="0.2"/>
    <row r="748" customFormat="1" ht="14.25" x14ac:dyDescent="0.2"/>
    <row r="749" customFormat="1" ht="14.25" x14ac:dyDescent="0.2"/>
    <row r="750" customFormat="1" ht="14.25" x14ac:dyDescent="0.2"/>
    <row r="751" customFormat="1" ht="14.25" x14ac:dyDescent="0.2"/>
    <row r="752" customFormat="1" ht="14.25" x14ac:dyDescent="0.2"/>
    <row r="753" customFormat="1" ht="14.25" x14ac:dyDescent="0.2"/>
    <row r="754" customFormat="1" ht="14.25" x14ac:dyDescent="0.2"/>
    <row r="755" customFormat="1" ht="14.25" x14ac:dyDescent="0.2"/>
    <row r="756" customFormat="1" ht="14.25" x14ac:dyDescent="0.2"/>
    <row r="757" customFormat="1" ht="14.25" x14ac:dyDescent="0.2"/>
    <row r="758" customFormat="1" ht="14.25" x14ac:dyDescent="0.2"/>
    <row r="759" customFormat="1" ht="14.25" x14ac:dyDescent="0.2"/>
    <row r="760" customFormat="1" ht="14.25" x14ac:dyDescent="0.2"/>
    <row r="761" customFormat="1" ht="14.25" x14ac:dyDescent="0.2"/>
    <row r="762" customFormat="1" ht="14.25" x14ac:dyDescent="0.2"/>
    <row r="763" customFormat="1" ht="14.25" x14ac:dyDescent="0.2"/>
    <row r="764" customFormat="1" ht="14.25" x14ac:dyDescent="0.2"/>
    <row r="765" customFormat="1" ht="14.25" x14ac:dyDescent="0.2"/>
    <row r="766" customFormat="1" ht="14.25" x14ac:dyDescent="0.2"/>
    <row r="767" customFormat="1" ht="14.25" x14ac:dyDescent="0.2"/>
    <row r="768" customFormat="1" ht="14.25" x14ac:dyDescent="0.2"/>
    <row r="769" customFormat="1" ht="14.25" x14ac:dyDescent="0.2"/>
    <row r="770" customFormat="1" ht="14.25" x14ac:dyDescent="0.2"/>
    <row r="771" customFormat="1" ht="14.25" x14ac:dyDescent="0.2"/>
    <row r="772" customFormat="1" ht="14.25" x14ac:dyDescent="0.2"/>
    <row r="773" customFormat="1" ht="14.25" x14ac:dyDescent="0.2"/>
    <row r="774" customFormat="1" ht="14.25" x14ac:dyDescent="0.2"/>
    <row r="775" customFormat="1" ht="14.25" x14ac:dyDescent="0.2"/>
    <row r="776" customFormat="1" ht="14.25" x14ac:dyDescent="0.2"/>
    <row r="777" customFormat="1" ht="14.25" x14ac:dyDescent="0.2"/>
    <row r="778" customFormat="1" ht="14.25" x14ac:dyDescent="0.2"/>
    <row r="779" customFormat="1" ht="14.25" x14ac:dyDescent="0.2"/>
    <row r="780" customFormat="1" ht="14.25" x14ac:dyDescent="0.2"/>
    <row r="781" customFormat="1" ht="14.25" x14ac:dyDescent="0.2"/>
    <row r="782" customFormat="1" ht="14.25" x14ac:dyDescent="0.2"/>
    <row r="783" customFormat="1" ht="14.25" x14ac:dyDescent="0.2"/>
    <row r="784" customFormat="1" ht="14.25" x14ac:dyDescent="0.2"/>
    <row r="785" customFormat="1" ht="14.25" x14ac:dyDescent="0.2"/>
    <row r="786" customFormat="1" ht="14.25" x14ac:dyDescent="0.2"/>
    <row r="787" customFormat="1" ht="14.25" x14ac:dyDescent="0.2"/>
    <row r="788" customFormat="1" ht="14.25" x14ac:dyDescent="0.2"/>
  </sheetData>
  <phoneticPr fontId="2" type="noConversion"/>
  <pageMargins left="0.75" right="0.75" top="1" bottom="1" header="0.4921259845" footer="0.4921259845"/>
  <pageSetup paperSize="9"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83"/>
  <sheetViews>
    <sheetView zoomScale="90" zoomScaleNormal="90" workbookViewId="0"/>
  </sheetViews>
  <sheetFormatPr defaultRowHeight="15" x14ac:dyDescent="0.25"/>
  <cols>
    <col min="1" max="1" width="3.375" style="6" customWidth="1"/>
    <col min="2" max="2" width="3.25" style="6" customWidth="1"/>
    <col min="3" max="3" width="5.625" style="6" customWidth="1"/>
    <col min="4" max="4" width="24.625" style="7" customWidth="1"/>
    <col min="5" max="5" width="1.25" style="3" customWidth="1"/>
    <col min="6" max="6" width="24.25" style="7" customWidth="1"/>
    <col min="7" max="7" width="5.625" style="6" customWidth="1"/>
    <col min="8" max="8" width="1.25" style="6" customWidth="1"/>
    <col min="9" max="9" width="5.375" style="6" customWidth="1"/>
    <col min="10" max="10" width="19.375" style="6" customWidth="1"/>
    <col min="11" max="11" width="7.125" style="6" customWidth="1"/>
    <col min="12" max="12" width="9" style="3"/>
    <col min="13" max="13" width="27.5" style="23" customWidth="1"/>
    <col min="14" max="17" width="9" style="23"/>
    <col min="18" max="18" width="9" style="3"/>
  </cols>
  <sheetData>
    <row r="1" spans="1:21" ht="20.25" x14ac:dyDescent="0.3">
      <c r="A1" s="43" t="s">
        <v>625</v>
      </c>
      <c r="B1" s="44"/>
      <c r="C1" s="45"/>
      <c r="D1" s="44"/>
      <c r="E1" s="44"/>
      <c r="F1" s="44"/>
      <c r="G1" s="3"/>
      <c r="H1" s="3"/>
      <c r="I1" s="44"/>
      <c r="J1" s="3"/>
      <c r="K1" s="3"/>
    </row>
    <row r="2" spans="1:21" x14ac:dyDescent="0.25">
      <c r="A2" s="12"/>
      <c r="B2" s="12"/>
      <c r="C2" s="12"/>
      <c r="D2" s="52"/>
      <c r="E2" s="11"/>
      <c r="F2" s="13"/>
      <c r="G2" s="12"/>
      <c r="H2" s="12"/>
      <c r="I2" s="12"/>
      <c r="J2" s="12"/>
      <c r="K2" s="12"/>
      <c r="M2" s="24" t="s">
        <v>85</v>
      </c>
      <c r="N2" s="1" t="s">
        <v>78</v>
      </c>
      <c r="O2" s="1" t="s">
        <v>73</v>
      </c>
      <c r="P2" s="1" t="s">
        <v>76</v>
      </c>
      <c r="Q2" s="1" t="s">
        <v>77</v>
      </c>
    </row>
    <row r="3" spans="1:21" x14ac:dyDescent="0.25">
      <c r="A3" s="6">
        <v>30</v>
      </c>
      <c r="B3" s="6">
        <v>8</v>
      </c>
      <c r="C3" s="6">
        <v>1989</v>
      </c>
      <c r="D3" s="5" t="s">
        <v>108</v>
      </c>
      <c r="E3" s="14" t="s">
        <v>44</v>
      </c>
      <c r="F3" s="7" t="s">
        <v>122</v>
      </c>
      <c r="G3" s="6">
        <v>9</v>
      </c>
      <c r="H3" s="14" t="s">
        <v>44</v>
      </c>
      <c r="I3" s="6">
        <v>2</v>
      </c>
      <c r="M3" s="7" t="s">
        <v>109</v>
      </c>
      <c r="N3" s="6">
        <v>20</v>
      </c>
      <c r="O3" s="6">
        <v>69</v>
      </c>
      <c r="P3" s="16">
        <v>40</v>
      </c>
      <c r="Q3" s="28">
        <f t="shared" ref="Q3:Q20" si="0">PRODUCT(P3/O3)</f>
        <v>0.57971014492753625</v>
      </c>
    </row>
    <row r="4" spans="1:21" x14ac:dyDescent="0.25">
      <c r="A4" s="6">
        <v>2</v>
      </c>
      <c r="B4" s="6">
        <v>9</v>
      </c>
      <c r="C4" s="6">
        <v>1989</v>
      </c>
      <c r="D4" s="7" t="s">
        <v>122</v>
      </c>
      <c r="E4" s="14" t="s">
        <v>44</v>
      </c>
      <c r="F4" s="5" t="s">
        <v>108</v>
      </c>
      <c r="G4" s="6">
        <v>14</v>
      </c>
      <c r="H4" s="14" t="s">
        <v>44</v>
      </c>
      <c r="I4" s="6">
        <v>15</v>
      </c>
      <c r="M4" s="7" t="s">
        <v>111</v>
      </c>
      <c r="N4" s="6">
        <v>12</v>
      </c>
      <c r="O4" s="6">
        <v>43</v>
      </c>
      <c r="P4" s="16">
        <v>33</v>
      </c>
      <c r="Q4" s="28">
        <f t="shared" si="0"/>
        <v>0.76744186046511631</v>
      </c>
    </row>
    <row r="5" spans="1:21" x14ac:dyDescent="0.25">
      <c r="A5" s="6">
        <v>30</v>
      </c>
      <c r="B5" s="6">
        <v>8</v>
      </c>
      <c r="C5" s="6">
        <v>1989</v>
      </c>
      <c r="D5" s="26" t="s">
        <v>48</v>
      </c>
      <c r="E5" s="14" t="s">
        <v>44</v>
      </c>
      <c r="F5" s="37" t="s">
        <v>67</v>
      </c>
      <c r="G5" s="6">
        <v>5</v>
      </c>
      <c r="H5" s="14" t="s">
        <v>44</v>
      </c>
      <c r="I5" s="6">
        <v>12</v>
      </c>
      <c r="M5" s="7" t="s">
        <v>110</v>
      </c>
      <c r="N5" s="6">
        <v>17</v>
      </c>
      <c r="O5" s="6">
        <v>63</v>
      </c>
      <c r="P5" s="16">
        <v>26</v>
      </c>
      <c r="Q5" s="28">
        <f t="shared" si="0"/>
        <v>0.41269841269841268</v>
      </c>
    </row>
    <row r="6" spans="1:21" x14ac:dyDescent="0.25">
      <c r="A6" s="6">
        <v>2</v>
      </c>
      <c r="B6" s="6">
        <v>9</v>
      </c>
      <c r="C6" s="6">
        <v>1989</v>
      </c>
      <c r="D6" s="37" t="s">
        <v>67</v>
      </c>
      <c r="E6" s="14" t="s">
        <v>44</v>
      </c>
      <c r="F6" s="26" t="s">
        <v>48</v>
      </c>
      <c r="G6" s="6">
        <v>15</v>
      </c>
      <c r="H6" s="14" t="s">
        <v>44</v>
      </c>
      <c r="I6" s="6">
        <v>6</v>
      </c>
      <c r="M6" s="7" t="s">
        <v>67</v>
      </c>
      <c r="N6" s="6">
        <v>10</v>
      </c>
      <c r="O6" s="6">
        <v>33</v>
      </c>
      <c r="P6" s="16">
        <v>22</v>
      </c>
      <c r="Q6" s="28">
        <f t="shared" si="0"/>
        <v>0.66666666666666663</v>
      </c>
    </row>
    <row r="7" spans="1:21" x14ac:dyDescent="0.25">
      <c r="M7" s="7" t="s">
        <v>49</v>
      </c>
      <c r="N7" s="6">
        <v>8</v>
      </c>
      <c r="O7" s="6">
        <v>27</v>
      </c>
      <c r="P7" s="16">
        <v>18</v>
      </c>
      <c r="Q7" s="28">
        <f t="shared" si="0"/>
        <v>0.66666666666666663</v>
      </c>
    </row>
    <row r="8" spans="1:21" x14ac:dyDescent="0.25">
      <c r="E8" s="14"/>
      <c r="H8" s="14"/>
      <c r="J8" s="7" t="s">
        <v>47</v>
      </c>
      <c r="M8" s="7" t="s">
        <v>5</v>
      </c>
      <c r="N8" s="6">
        <v>8</v>
      </c>
      <c r="O8" s="6">
        <v>33</v>
      </c>
      <c r="P8" s="16">
        <v>14</v>
      </c>
      <c r="Q8" s="28">
        <f t="shared" si="0"/>
        <v>0.42424242424242425</v>
      </c>
    </row>
    <row r="9" spans="1:21" x14ac:dyDescent="0.25">
      <c r="E9" s="6"/>
      <c r="G9" s="18"/>
      <c r="H9" s="14"/>
      <c r="I9" s="18"/>
      <c r="J9" s="7" t="s">
        <v>46</v>
      </c>
      <c r="K9" s="19"/>
      <c r="M9" s="7" t="s">
        <v>112</v>
      </c>
      <c r="N9" s="6">
        <v>6</v>
      </c>
      <c r="O9" s="6">
        <v>22</v>
      </c>
      <c r="P9" s="16">
        <v>10</v>
      </c>
      <c r="Q9" s="28">
        <f t="shared" si="0"/>
        <v>0.45454545454545453</v>
      </c>
    </row>
    <row r="10" spans="1:21" x14ac:dyDescent="0.25">
      <c r="E10" s="6"/>
      <c r="G10" s="18"/>
      <c r="H10" s="14"/>
      <c r="I10" s="18"/>
      <c r="J10" s="7"/>
      <c r="K10" s="19"/>
      <c r="M10" s="7" t="s">
        <v>108</v>
      </c>
      <c r="N10" s="6">
        <v>6</v>
      </c>
      <c r="O10" s="6">
        <v>19</v>
      </c>
      <c r="P10" s="16">
        <v>9</v>
      </c>
      <c r="Q10" s="28">
        <f t="shared" si="0"/>
        <v>0.47368421052631576</v>
      </c>
    </row>
    <row r="11" spans="1:21" x14ac:dyDescent="0.25">
      <c r="A11" s="12"/>
      <c r="B11" s="12"/>
      <c r="C11" s="12"/>
      <c r="D11" s="10"/>
      <c r="E11" s="11"/>
      <c r="F11" s="13"/>
      <c r="G11" s="12"/>
      <c r="H11" s="12"/>
      <c r="I11" s="12"/>
      <c r="J11" s="12"/>
      <c r="K11" s="12"/>
      <c r="M11" s="7" t="s">
        <v>118</v>
      </c>
      <c r="N11" s="6">
        <v>4</v>
      </c>
      <c r="O11" s="6">
        <v>14</v>
      </c>
      <c r="P11" s="16">
        <v>5</v>
      </c>
      <c r="Q11" s="28">
        <f t="shared" si="0"/>
        <v>0.35714285714285715</v>
      </c>
    </row>
    <row r="12" spans="1:21" x14ac:dyDescent="0.25">
      <c r="A12" s="6">
        <v>22</v>
      </c>
      <c r="B12" s="6">
        <v>8</v>
      </c>
      <c r="C12" s="6">
        <v>1990</v>
      </c>
      <c r="D12" s="7" t="s">
        <v>122</v>
      </c>
      <c r="E12" s="14" t="s">
        <v>44</v>
      </c>
      <c r="F12" s="5" t="s">
        <v>109</v>
      </c>
      <c r="G12" s="6">
        <v>3</v>
      </c>
      <c r="H12" s="14" t="s">
        <v>44</v>
      </c>
      <c r="I12" s="6">
        <v>4</v>
      </c>
      <c r="K12" s="6">
        <v>1034</v>
      </c>
      <c r="M12" s="7" t="s">
        <v>113</v>
      </c>
      <c r="N12" s="6">
        <v>6</v>
      </c>
      <c r="O12" s="6">
        <v>20</v>
      </c>
      <c r="P12" s="16">
        <v>5</v>
      </c>
      <c r="Q12" s="28">
        <f t="shared" si="0"/>
        <v>0.25</v>
      </c>
    </row>
    <row r="13" spans="1:21" x14ac:dyDescent="0.25">
      <c r="A13" s="6">
        <v>25</v>
      </c>
      <c r="B13" s="6">
        <v>8</v>
      </c>
      <c r="C13" s="6">
        <v>1990</v>
      </c>
      <c r="D13" s="5" t="s">
        <v>109</v>
      </c>
      <c r="E13" s="14" t="s">
        <v>44</v>
      </c>
      <c r="F13" s="7" t="s">
        <v>122</v>
      </c>
      <c r="G13" s="6">
        <v>14</v>
      </c>
      <c r="H13" s="14" t="s">
        <v>44</v>
      </c>
      <c r="I13" s="6">
        <v>12</v>
      </c>
      <c r="K13" s="6">
        <v>1647</v>
      </c>
      <c r="M13" s="7" t="s">
        <v>119</v>
      </c>
      <c r="N13" s="6">
        <v>1</v>
      </c>
      <c r="O13" s="6">
        <v>7</v>
      </c>
      <c r="P13" s="16">
        <v>4</v>
      </c>
      <c r="Q13" s="28">
        <f t="shared" si="0"/>
        <v>0.5714285714285714</v>
      </c>
    </row>
    <row r="14" spans="1:21" x14ac:dyDescent="0.25">
      <c r="M14" s="7" t="s">
        <v>60</v>
      </c>
      <c r="N14" s="6">
        <v>3</v>
      </c>
      <c r="O14" s="6">
        <v>11</v>
      </c>
      <c r="P14" s="16">
        <v>4</v>
      </c>
      <c r="Q14" s="28">
        <f t="shared" si="0"/>
        <v>0.36363636363636365</v>
      </c>
      <c r="S14" s="5"/>
      <c r="T14" s="14"/>
      <c r="U14" s="7"/>
    </row>
    <row r="15" spans="1:21" x14ac:dyDescent="0.25">
      <c r="M15" s="7" t="s">
        <v>166</v>
      </c>
      <c r="N15" s="6">
        <v>1</v>
      </c>
      <c r="O15" s="6">
        <v>4</v>
      </c>
      <c r="P15" s="16">
        <v>3</v>
      </c>
      <c r="Q15" s="28">
        <f t="shared" si="0"/>
        <v>0.75</v>
      </c>
    </row>
    <row r="16" spans="1:21" x14ac:dyDescent="0.25">
      <c r="A16" s="6">
        <v>22</v>
      </c>
      <c r="B16" s="6">
        <v>8</v>
      </c>
      <c r="C16" s="6">
        <v>1990</v>
      </c>
      <c r="D16" s="26" t="s">
        <v>67</v>
      </c>
      <c r="E16" s="14" t="s">
        <v>44</v>
      </c>
      <c r="F16" s="5" t="s">
        <v>108</v>
      </c>
      <c r="G16" s="6">
        <v>4</v>
      </c>
      <c r="H16" s="14" t="s">
        <v>44</v>
      </c>
      <c r="I16" s="6">
        <v>6</v>
      </c>
      <c r="K16" s="6">
        <v>1542</v>
      </c>
      <c r="M16" s="7" t="s">
        <v>122</v>
      </c>
      <c r="N16" s="6">
        <v>3</v>
      </c>
      <c r="O16" s="6">
        <v>6</v>
      </c>
      <c r="P16" s="16">
        <v>2</v>
      </c>
      <c r="Q16" s="28">
        <f t="shared" si="0"/>
        <v>0.33333333333333331</v>
      </c>
    </row>
    <row r="17" spans="1:17" x14ac:dyDescent="0.25">
      <c r="A17" s="6">
        <v>25</v>
      </c>
      <c r="B17" s="6">
        <v>8</v>
      </c>
      <c r="C17" s="6">
        <v>1990</v>
      </c>
      <c r="D17" s="7" t="s">
        <v>108</v>
      </c>
      <c r="E17" s="14" t="s">
        <v>44</v>
      </c>
      <c r="F17" s="37" t="s">
        <v>67</v>
      </c>
      <c r="G17" s="6">
        <v>4</v>
      </c>
      <c r="H17" s="14" t="s">
        <v>44</v>
      </c>
      <c r="I17" s="6">
        <v>6</v>
      </c>
      <c r="K17" s="6">
        <v>1843</v>
      </c>
      <c r="M17" s="7" t="s">
        <v>115</v>
      </c>
      <c r="N17" s="6">
        <v>2</v>
      </c>
      <c r="O17" s="6">
        <v>4</v>
      </c>
      <c r="P17" s="16">
        <v>1</v>
      </c>
      <c r="Q17" s="28">
        <f t="shared" si="0"/>
        <v>0.25</v>
      </c>
    </row>
    <row r="18" spans="1:17" x14ac:dyDescent="0.25">
      <c r="A18" s="6">
        <v>26</v>
      </c>
      <c r="B18" s="6">
        <v>8</v>
      </c>
      <c r="C18" s="6">
        <v>1990</v>
      </c>
      <c r="D18" s="26" t="s">
        <v>67</v>
      </c>
      <c r="E18" s="14" t="s">
        <v>44</v>
      </c>
      <c r="F18" s="37" t="s">
        <v>108</v>
      </c>
      <c r="G18" s="6">
        <v>3</v>
      </c>
      <c r="H18" s="14" t="s">
        <v>44</v>
      </c>
      <c r="I18" s="6">
        <v>4</v>
      </c>
      <c r="K18" s="6">
        <v>2210</v>
      </c>
      <c r="M18" s="7" t="s">
        <v>116</v>
      </c>
      <c r="N18" s="6">
        <v>2</v>
      </c>
      <c r="O18" s="6">
        <v>8</v>
      </c>
      <c r="P18" s="16">
        <v>1</v>
      </c>
      <c r="Q18" s="28">
        <f t="shared" si="0"/>
        <v>0.125</v>
      </c>
    </row>
    <row r="19" spans="1:17" x14ac:dyDescent="0.25">
      <c r="J19" s="7" t="s">
        <v>47</v>
      </c>
      <c r="K19" s="6">
        <f>SUM(K12:K18)</f>
        <v>8276</v>
      </c>
      <c r="M19" s="7" t="s">
        <v>48</v>
      </c>
      <c r="N19" s="6">
        <v>1</v>
      </c>
      <c r="O19" s="6">
        <v>2</v>
      </c>
      <c r="P19" s="16">
        <v>0</v>
      </c>
      <c r="Q19" s="28">
        <f t="shared" si="0"/>
        <v>0</v>
      </c>
    </row>
    <row r="20" spans="1:17" x14ac:dyDescent="0.25">
      <c r="J20" s="7" t="s">
        <v>46</v>
      </c>
      <c r="K20" s="19">
        <f>PRODUCT(K19/5)</f>
        <v>1655.2</v>
      </c>
      <c r="M20" s="7" t="s">
        <v>114</v>
      </c>
      <c r="N20" s="6">
        <v>2</v>
      </c>
      <c r="O20" s="6">
        <v>6</v>
      </c>
      <c r="P20" s="16">
        <v>0</v>
      </c>
      <c r="Q20" s="28">
        <f t="shared" si="0"/>
        <v>0</v>
      </c>
    </row>
    <row r="21" spans="1:17" x14ac:dyDescent="0.25">
      <c r="D21" s="5"/>
      <c r="M21" s="7"/>
      <c r="N21" s="6">
        <f>SUM(N3:N20)</f>
        <v>112</v>
      </c>
      <c r="O21" s="6">
        <f>SUM(O3:O20)</f>
        <v>391</v>
      </c>
      <c r="P21" s="6">
        <f>SUM(P3:P20)</f>
        <v>197</v>
      </c>
      <c r="Q21" s="28"/>
    </row>
    <row r="22" spans="1:17" x14ac:dyDescent="0.25">
      <c r="A22" s="12"/>
      <c r="B22" s="12"/>
      <c r="C22" s="12"/>
      <c r="D22" s="10"/>
      <c r="E22" s="11"/>
      <c r="F22" s="13"/>
      <c r="G22" s="12"/>
      <c r="H22" s="12"/>
      <c r="I22" s="12"/>
      <c r="J22" s="12"/>
      <c r="K22" s="12"/>
      <c r="M22" s="7"/>
      <c r="N22" s="6"/>
      <c r="O22" s="6"/>
      <c r="P22" s="6"/>
      <c r="Q22" s="28"/>
    </row>
    <row r="23" spans="1:17" x14ac:dyDescent="0.25">
      <c r="A23" s="6">
        <v>28</v>
      </c>
      <c r="B23" s="6">
        <v>8</v>
      </c>
      <c r="C23" s="6">
        <v>1991</v>
      </c>
      <c r="D23" s="26" t="s">
        <v>109</v>
      </c>
      <c r="E23" s="14" t="s">
        <v>44</v>
      </c>
      <c r="F23" s="37" t="s">
        <v>122</v>
      </c>
      <c r="G23" s="6">
        <v>1</v>
      </c>
      <c r="H23" s="14" t="s">
        <v>44</v>
      </c>
      <c r="I23" s="6">
        <v>2</v>
      </c>
      <c r="J23" s="3"/>
      <c r="K23" s="6">
        <v>1613</v>
      </c>
      <c r="N23" s="6"/>
      <c r="O23" s="6"/>
      <c r="P23" s="6"/>
      <c r="Q23" s="28"/>
    </row>
    <row r="24" spans="1:17" x14ac:dyDescent="0.25">
      <c r="A24" s="6">
        <v>31</v>
      </c>
      <c r="B24" s="6">
        <v>8</v>
      </c>
      <c r="C24" s="6">
        <v>1991</v>
      </c>
      <c r="D24" s="37" t="s">
        <v>122</v>
      </c>
      <c r="E24" s="14" t="s">
        <v>44</v>
      </c>
      <c r="F24" s="26" t="s">
        <v>109</v>
      </c>
      <c r="G24" s="6">
        <v>7</v>
      </c>
      <c r="H24" s="14" t="s">
        <v>44</v>
      </c>
      <c r="I24" s="6">
        <v>5</v>
      </c>
      <c r="J24" s="3"/>
      <c r="K24" s="6">
        <v>1015</v>
      </c>
    </row>
    <row r="25" spans="1:17" x14ac:dyDescent="0.25">
      <c r="D25" s="37"/>
      <c r="E25" s="14"/>
      <c r="F25" s="26"/>
      <c r="H25" s="14"/>
      <c r="J25" s="3"/>
      <c r="M25" s="24" t="s">
        <v>86</v>
      </c>
      <c r="N25" s="1" t="s">
        <v>79</v>
      </c>
      <c r="O25" s="1" t="s">
        <v>76</v>
      </c>
      <c r="P25" s="1" t="s">
        <v>80</v>
      </c>
      <c r="Q25" s="1" t="s">
        <v>77</v>
      </c>
    </row>
    <row r="26" spans="1:17" x14ac:dyDescent="0.25">
      <c r="A26" s="6">
        <v>28</v>
      </c>
      <c r="B26" s="6">
        <v>8</v>
      </c>
      <c r="C26" s="6">
        <v>1991</v>
      </c>
      <c r="D26" s="5" t="s">
        <v>108</v>
      </c>
      <c r="E26" s="14" t="s">
        <v>44</v>
      </c>
      <c r="F26" s="26" t="s">
        <v>112</v>
      </c>
      <c r="G26" s="6">
        <v>6</v>
      </c>
      <c r="H26" s="14" t="s">
        <v>44</v>
      </c>
      <c r="I26" s="6">
        <v>5</v>
      </c>
      <c r="J26" s="3"/>
      <c r="K26" s="6">
        <v>1441</v>
      </c>
      <c r="M26" s="7" t="s">
        <v>109</v>
      </c>
      <c r="N26" s="6">
        <v>20</v>
      </c>
      <c r="O26" s="16">
        <v>13</v>
      </c>
      <c r="P26" s="6">
        <v>7</v>
      </c>
      <c r="Q26" s="28">
        <f t="shared" ref="Q26:Q43" si="1">PRODUCT(O26/N26)</f>
        <v>0.65</v>
      </c>
    </row>
    <row r="27" spans="1:17" x14ac:dyDescent="0.25">
      <c r="A27" s="6">
        <v>31</v>
      </c>
      <c r="B27" s="6">
        <v>8</v>
      </c>
      <c r="C27" s="6">
        <v>1991</v>
      </c>
      <c r="D27" s="37" t="s">
        <v>112</v>
      </c>
      <c r="E27" s="14" t="s">
        <v>44</v>
      </c>
      <c r="F27" s="7" t="s">
        <v>108</v>
      </c>
      <c r="G27" s="6">
        <v>8</v>
      </c>
      <c r="H27" s="14" t="s">
        <v>44</v>
      </c>
      <c r="I27" s="6">
        <v>7</v>
      </c>
      <c r="J27" s="3"/>
      <c r="K27" s="6">
        <v>1814</v>
      </c>
      <c r="M27" s="7" t="s">
        <v>111</v>
      </c>
      <c r="N27" s="6">
        <v>12</v>
      </c>
      <c r="O27" s="16">
        <v>11</v>
      </c>
      <c r="P27" s="6">
        <v>1</v>
      </c>
      <c r="Q27" s="28">
        <f t="shared" si="1"/>
        <v>0.91666666666666663</v>
      </c>
    </row>
    <row r="28" spans="1:17" x14ac:dyDescent="0.25">
      <c r="A28" s="6">
        <v>1</v>
      </c>
      <c r="B28" s="6">
        <v>9</v>
      </c>
      <c r="C28" s="6">
        <v>1991</v>
      </c>
      <c r="D28" s="26" t="s">
        <v>112</v>
      </c>
      <c r="E28" s="14" t="s">
        <v>44</v>
      </c>
      <c r="F28" s="5" t="s">
        <v>108</v>
      </c>
      <c r="G28" s="6">
        <v>10</v>
      </c>
      <c r="H28" s="14" t="s">
        <v>44</v>
      </c>
      <c r="I28" s="6">
        <v>11</v>
      </c>
      <c r="J28" s="3"/>
      <c r="K28" s="6">
        <v>1831</v>
      </c>
      <c r="M28" s="7" t="s">
        <v>67</v>
      </c>
      <c r="N28" s="6">
        <v>10</v>
      </c>
      <c r="O28" s="16">
        <v>7</v>
      </c>
      <c r="P28" s="6">
        <v>3</v>
      </c>
      <c r="Q28" s="28">
        <f t="shared" si="1"/>
        <v>0.7</v>
      </c>
    </row>
    <row r="29" spans="1:17" x14ac:dyDescent="0.25">
      <c r="D29" s="37"/>
      <c r="E29" s="14"/>
      <c r="F29" s="26"/>
      <c r="H29" s="14"/>
      <c r="J29" s="7" t="s">
        <v>47</v>
      </c>
      <c r="K29" s="6">
        <f>SUM(K23:K28)</f>
        <v>7714</v>
      </c>
      <c r="M29" s="7" t="s">
        <v>110</v>
      </c>
      <c r="N29" s="6">
        <v>17</v>
      </c>
      <c r="O29" s="16">
        <v>6</v>
      </c>
      <c r="P29" s="6">
        <v>11</v>
      </c>
      <c r="Q29" s="28">
        <f t="shared" si="1"/>
        <v>0.35294117647058826</v>
      </c>
    </row>
    <row r="30" spans="1:17" x14ac:dyDescent="0.25">
      <c r="H30" s="3"/>
      <c r="J30" s="7" t="s">
        <v>46</v>
      </c>
      <c r="K30" s="19">
        <f>PRODUCT(K29/5)</f>
        <v>1542.8</v>
      </c>
      <c r="M30" s="7" t="s">
        <v>49</v>
      </c>
      <c r="N30" s="6">
        <v>8</v>
      </c>
      <c r="O30" s="16">
        <v>5</v>
      </c>
      <c r="P30" s="6">
        <v>3</v>
      </c>
      <c r="Q30" s="28">
        <f t="shared" si="1"/>
        <v>0.625</v>
      </c>
    </row>
    <row r="31" spans="1:17" x14ac:dyDescent="0.25">
      <c r="D31" s="37"/>
      <c r="E31" s="14"/>
      <c r="F31" s="26"/>
      <c r="H31" s="14"/>
      <c r="J31" s="3"/>
      <c r="M31" s="7" t="s">
        <v>108</v>
      </c>
      <c r="N31" s="6">
        <v>6</v>
      </c>
      <c r="O31" s="16">
        <v>3</v>
      </c>
      <c r="P31" s="6">
        <v>3</v>
      </c>
      <c r="Q31" s="28">
        <f t="shared" si="1"/>
        <v>0.5</v>
      </c>
    </row>
    <row r="32" spans="1:17" x14ac:dyDescent="0.25">
      <c r="A32" s="12"/>
      <c r="B32" s="12"/>
      <c r="C32" s="12"/>
      <c r="D32" s="10"/>
      <c r="E32" s="11"/>
      <c r="F32" s="13"/>
      <c r="G32" s="12"/>
      <c r="H32" s="12"/>
      <c r="I32" s="12"/>
      <c r="J32" s="12"/>
      <c r="K32" s="12"/>
      <c r="M32" s="7" t="s">
        <v>5</v>
      </c>
      <c r="N32" s="6">
        <v>8</v>
      </c>
      <c r="O32" s="16">
        <v>3</v>
      </c>
      <c r="P32" s="6">
        <v>5</v>
      </c>
      <c r="Q32" s="28">
        <f t="shared" si="1"/>
        <v>0.375</v>
      </c>
    </row>
    <row r="33" spans="1:17" x14ac:dyDescent="0.25">
      <c r="A33" s="6">
        <v>26</v>
      </c>
      <c r="B33" s="6">
        <v>8</v>
      </c>
      <c r="C33" s="17">
        <v>1992</v>
      </c>
      <c r="D33" s="7" t="s">
        <v>49</v>
      </c>
      <c r="E33" s="14" t="s">
        <v>44</v>
      </c>
      <c r="F33" s="37" t="s">
        <v>109</v>
      </c>
      <c r="G33" s="6">
        <v>1</v>
      </c>
      <c r="H33" s="14" t="s">
        <v>44</v>
      </c>
      <c r="I33" s="6">
        <v>4</v>
      </c>
      <c r="K33" s="6">
        <v>1437</v>
      </c>
      <c r="M33" s="7" t="s">
        <v>112</v>
      </c>
      <c r="N33" s="6">
        <v>6</v>
      </c>
      <c r="O33" s="16">
        <v>2</v>
      </c>
      <c r="P33" s="6">
        <v>4</v>
      </c>
      <c r="Q33" s="28">
        <f t="shared" si="1"/>
        <v>0.33333333333333331</v>
      </c>
    </row>
    <row r="34" spans="1:17" x14ac:dyDescent="0.25">
      <c r="A34" s="6">
        <v>29</v>
      </c>
      <c r="B34" s="6">
        <v>8</v>
      </c>
      <c r="C34" s="17">
        <v>1992</v>
      </c>
      <c r="D34" s="37" t="s">
        <v>109</v>
      </c>
      <c r="E34" s="14" t="s">
        <v>44</v>
      </c>
      <c r="F34" s="7" t="s">
        <v>49</v>
      </c>
      <c r="G34" s="6">
        <v>14</v>
      </c>
      <c r="H34" s="14" t="s">
        <v>44</v>
      </c>
      <c r="I34" s="6">
        <v>5</v>
      </c>
      <c r="K34" s="6">
        <v>1291</v>
      </c>
      <c r="M34" s="7" t="s">
        <v>119</v>
      </c>
      <c r="N34" s="6">
        <v>1</v>
      </c>
      <c r="O34" s="16">
        <v>1</v>
      </c>
      <c r="P34" s="6">
        <v>0</v>
      </c>
      <c r="Q34" s="28">
        <f t="shared" si="1"/>
        <v>1</v>
      </c>
    </row>
    <row r="35" spans="1:17" x14ac:dyDescent="0.25">
      <c r="D35" s="37"/>
      <c r="E35" s="14"/>
      <c r="F35" s="26"/>
      <c r="H35" s="14"/>
      <c r="M35" s="7" t="s">
        <v>166</v>
      </c>
      <c r="N35" s="6">
        <v>1</v>
      </c>
      <c r="O35" s="16">
        <v>1</v>
      </c>
      <c r="P35" s="6">
        <v>0</v>
      </c>
      <c r="Q35" s="28">
        <f t="shared" si="1"/>
        <v>1</v>
      </c>
    </row>
    <row r="36" spans="1:17" x14ac:dyDescent="0.25">
      <c r="A36" s="6">
        <v>26</v>
      </c>
      <c r="B36" s="6">
        <v>8</v>
      </c>
      <c r="C36" s="17">
        <v>1992</v>
      </c>
      <c r="D36" s="7" t="s">
        <v>108</v>
      </c>
      <c r="E36" s="14" t="s">
        <v>44</v>
      </c>
      <c r="F36" s="37" t="s">
        <v>112</v>
      </c>
      <c r="G36" s="6">
        <v>9</v>
      </c>
      <c r="H36" s="14" t="s">
        <v>44</v>
      </c>
      <c r="I36" s="6">
        <v>10</v>
      </c>
      <c r="K36" s="6">
        <v>1937</v>
      </c>
      <c r="M36" s="7" t="s">
        <v>122</v>
      </c>
      <c r="N36" s="6">
        <v>3</v>
      </c>
      <c r="O36" s="16">
        <v>1</v>
      </c>
      <c r="P36" s="6">
        <v>2</v>
      </c>
      <c r="Q36" s="28">
        <f t="shared" si="1"/>
        <v>0.33333333333333331</v>
      </c>
    </row>
    <row r="37" spans="1:17" x14ac:dyDescent="0.25">
      <c r="A37" s="6">
        <v>29</v>
      </c>
      <c r="B37" s="6">
        <v>8</v>
      </c>
      <c r="C37" s="17">
        <v>1992</v>
      </c>
      <c r="D37" s="37" t="s">
        <v>112</v>
      </c>
      <c r="E37" s="14" t="s">
        <v>44</v>
      </c>
      <c r="F37" s="7" t="s">
        <v>108</v>
      </c>
      <c r="G37" s="6">
        <v>7</v>
      </c>
      <c r="H37" s="14" t="s">
        <v>44</v>
      </c>
      <c r="I37" s="6">
        <v>6</v>
      </c>
      <c r="K37" s="6">
        <v>1871</v>
      </c>
      <c r="M37" s="7" t="s">
        <v>60</v>
      </c>
      <c r="N37" s="6">
        <v>3</v>
      </c>
      <c r="O37" s="16">
        <v>1</v>
      </c>
      <c r="P37" s="6">
        <v>2</v>
      </c>
      <c r="Q37" s="28">
        <f t="shared" si="1"/>
        <v>0.33333333333333331</v>
      </c>
    </row>
    <row r="38" spans="1:17" x14ac:dyDescent="0.25">
      <c r="D38" s="26"/>
      <c r="E38" s="14"/>
      <c r="F38" s="5"/>
      <c r="H38" s="14"/>
      <c r="J38" s="7" t="s">
        <v>47</v>
      </c>
      <c r="K38" s="6">
        <f>SUM(K31:K37)</f>
        <v>6536</v>
      </c>
      <c r="M38" s="7" t="s">
        <v>118</v>
      </c>
      <c r="N38" s="6">
        <v>4</v>
      </c>
      <c r="O38" s="16">
        <v>1</v>
      </c>
      <c r="P38" s="6">
        <v>3</v>
      </c>
      <c r="Q38" s="28">
        <f t="shared" si="1"/>
        <v>0.25</v>
      </c>
    </row>
    <row r="39" spans="1:17" x14ac:dyDescent="0.25">
      <c r="D39" s="37"/>
      <c r="E39" s="14"/>
      <c r="F39" s="26"/>
      <c r="H39" s="14"/>
      <c r="J39" s="7" t="s">
        <v>46</v>
      </c>
      <c r="K39" s="19">
        <f>PRODUCT(K38/4)</f>
        <v>1634</v>
      </c>
      <c r="M39" s="7" t="s">
        <v>113</v>
      </c>
      <c r="N39" s="6">
        <v>6</v>
      </c>
      <c r="O39" s="16">
        <v>1</v>
      </c>
      <c r="P39" s="6">
        <v>5</v>
      </c>
      <c r="Q39" s="28">
        <f t="shared" si="1"/>
        <v>0.16666666666666666</v>
      </c>
    </row>
    <row r="40" spans="1:17" x14ac:dyDescent="0.25">
      <c r="H40" s="3"/>
      <c r="J40" s="3"/>
      <c r="M40" s="7" t="s">
        <v>48</v>
      </c>
      <c r="N40" s="6">
        <v>1</v>
      </c>
      <c r="O40" s="16">
        <v>0</v>
      </c>
      <c r="P40" s="6">
        <v>1</v>
      </c>
      <c r="Q40" s="28">
        <f t="shared" si="1"/>
        <v>0</v>
      </c>
    </row>
    <row r="41" spans="1:17" x14ac:dyDescent="0.25">
      <c r="A41" s="12"/>
      <c r="B41" s="12"/>
      <c r="C41" s="12"/>
      <c r="D41" s="10"/>
      <c r="E41" s="11"/>
      <c r="F41" s="13"/>
      <c r="G41" s="12"/>
      <c r="H41" s="12"/>
      <c r="I41" s="12"/>
      <c r="J41" s="12"/>
      <c r="K41" s="12"/>
      <c r="M41" s="7" t="s">
        <v>114</v>
      </c>
      <c r="N41" s="6">
        <v>2</v>
      </c>
      <c r="O41" s="16">
        <v>0</v>
      </c>
      <c r="P41" s="6">
        <v>2</v>
      </c>
      <c r="Q41" s="28">
        <f t="shared" si="1"/>
        <v>0</v>
      </c>
    </row>
    <row r="42" spans="1:17" x14ac:dyDescent="0.25">
      <c r="A42" s="6">
        <v>18</v>
      </c>
      <c r="B42" s="6">
        <v>8</v>
      </c>
      <c r="C42" s="17">
        <v>1993</v>
      </c>
      <c r="D42" s="5" t="s">
        <v>49</v>
      </c>
      <c r="E42" s="14" t="s">
        <v>44</v>
      </c>
      <c r="F42" s="26" t="s">
        <v>109</v>
      </c>
      <c r="G42" s="6">
        <v>9</v>
      </c>
      <c r="H42" s="14" t="s">
        <v>44</v>
      </c>
      <c r="I42" s="6">
        <v>4</v>
      </c>
      <c r="K42" s="6">
        <v>806</v>
      </c>
      <c r="M42" s="7" t="s">
        <v>115</v>
      </c>
      <c r="N42" s="6">
        <v>2</v>
      </c>
      <c r="O42" s="16">
        <v>0</v>
      </c>
      <c r="P42" s="6">
        <v>2</v>
      </c>
      <c r="Q42" s="28">
        <f t="shared" si="1"/>
        <v>0</v>
      </c>
    </row>
    <row r="43" spans="1:17" x14ac:dyDescent="0.25">
      <c r="A43" s="6">
        <v>21</v>
      </c>
      <c r="B43" s="6">
        <v>8</v>
      </c>
      <c r="C43" s="17">
        <v>1993</v>
      </c>
      <c r="D43" s="37" t="s">
        <v>109</v>
      </c>
      <c r="E43" s="14" t="s">
        <v>44</v>
      </c>
      <c r="F43" s="7" t="s">
        <v>49</v>
      </c>
      <c r="G43" s="6">
        <v>7</v>
      </c>
      <c r="H43" s="14" t="s">
        <v>44</v>
      </c>
      <c r="I43" s="6">
        <v>2</v>
      </c>
      <c r="K43" s="6">
        <v>1121</v>
      </c>
      <c r="M43" s="7" t="s">
        <v>116</v>
      </c>
      <c r="N43" s="6">
        <v>2</v>
      </c>
      <c r="O43" s="16">
        <v>0</v>
      </c>
      <c r="P43" s="6">
        <v>2</v>
      </c>
      <c r="Q43" s="28">
        <f t="shared" si="1"/>
        <v>0</v>
      </c>
    </row>
    <row r="44" spans="1:17" x14ac:dyDescent="0.25">
      <c r="A44" s="6">
        <v>22</v>
      </c>
      <c r="B44" s="6">
        <v>8</v>
      </c>
      <c r="C44" s="17">
        <v>1993</v>
      </c>
      <c r="D44" s="37" t="s">
        <v>109</v>
      </c>
      <c r="E44" s="14" t="s">
        <v>44</v>
      </c>
      <c r="F44" s="7" t="s">
        <v>49</v>
      </c>
      <c r="G44" s="6">
        <v>2</v>
      </c>
      <c r="H44" s="14" t="s">
        <v>44</v>
      </c>
      <c r="I44" s="6">
        <v>1</v>
      </c>
      <c r="K44" s="6">
        <v>1643</v>
      </c>
      <c r="M44" s="7"/>
      <c r="N44" s="6">
        <f>SUM(N26:N43)</f>
        <v>112</v>
      </c>
      <c r="O44" s="6">
        <f>SUM(O26:O43)</f>
        <v>56</v>
      </c>
      <c r="P44" s="6">
        <f>SUM(P26:P43)</f>
        <v>56</v>
      </c>
      <c r="Q44" s="28"/>
    </row>
    <row r="45" spans="1:17" x14ac:dyDescent="0.25">
      <c r="D45" s="37"/>
      <c r="E45" s="14"/>
      <c r="F45" s="26"/>
      <c r="H45" s="14"/>
      <c r="N45" s="6"/>
      <c r="O45" s="6"/>
      <c r="P45" s="6"/>
    </row>
    <row r="46" spans="1:17" x14ac:dyDescent="0.25">
      <c r="A46" s="6">
        <v>18</v>
      </c>
      <c r="B46" s="6">
        <v>8</v>
      </c>
      <c r="C46" s="17">
        <v>1993</v>
      </c>
      <c r="D46" s="7" t="s">
        <v>5</v>
      </c>
      <c r="E46" s="14" t="s">
        <v>44</v>
      </c>
      <c r="F46" s="37" t="s">
        <v>112</v>
      </c>
      <c r="G46" s="6">
        <v>4</v>
      </c>
      <c r="H46" s="14" t="s">
        <v>44</v>
      </c>
      <c r="I46" s="6">
        <v>5</v>
      </c>
      <c r="K46" s="6">
        <v>1686</v>
      </c>
      <c r="N46" s="6"/>
      <c r="O46" s="6"/>
      <c r="P46" s="6"/>
    </row>
    <row r="47" spans="1:17" x14ac:dyDescent="0.25">
      <c r="A47" s="6">
        <v>21</v>
      </c>
      <c r="B47" s="6">
        <v>8</v>
      </c>
      <c r="C47" s="17">
        <v>1993</v>
      </c>
      <c r="D47" s="26" t="s">
        <v>112</v>
      </c>
      <c r="E47" s="14" t="s">
        <v>44</v>
      </c>
      <c r="F47" s="5" t="s">
        <v>5</v>
      </c>
      <c r="G47" s="6">
        <v>2</v>
      </c>
      <c r="H47" s="14" t="s">
        <v>44</v>
      </c>
      <c r="I47" s="6">
        <v>5</v>
      </c>
      <c r="K47" s="6">
        <v>1501</v>
      </c>
      <c r="N47" s="23" t="s">
        <v>71</v>
      </c>
    </row>
    <row r="48" spans="1:17" x14ac:dyDescent="0.25">
      <c r="A48" s="6">
        <v>22</v>
      </c>
      <c r="B48" s="6">
        <v>8</v>
      </c>
      <c r="C48" s="17">
        <v>1993</v>
      </c>
      <c r="D48" s="26" t="s">
        <v>112</v>
      </c>
      <c r="E48" s="14" t="s">
        <v>44</v>
      </c>
      <c r="F48" s="5" t="s">
        <v>5</v>
      </c>
      <c r="G48" s="6">
        <v>5</v>
      </c>
      <c r="H48" s="14" t="s">
        <v>44</v>
      </c>
      <c r="I48" s="6">
        <v>6</v>
      </c>
      <c r="K48" s="6">
        <v>1556</v>
      </c>
      <c r="N48" s="6" t="s">
        <v>72</v>
      </c>
      <c r="O48" s="6" t="s">
        <v>73</v>
      </c>
      <c r="P48" s="6" t="s">
        <v>74</v>
      </c>
      <c r="Q48" s="6" t="s">
        <v>75</v>
      </c>
    </row>
    <row r="49" spans="1:17" x14ac:dyDescent="0.25">
      <c r="D49" s="26"/>
      <c r="E49" s="14"/>
      <c r="F49" s="5"/>
      <c r="H49" s="14"/>
      <c r="J49" s="7" t="s">
        <v>47</v>
      </c>
      <c r="K49" s="6">
        <f>SUM(K42:K48)</f>
        <v>8313</v>
      </c>
      <c r="N49" s="6">
        <v>1989</v>
      </c>
      <c r="O49" s="6">
        <v>4</v>
      </c>
      <c r="P49" s="6">
        <v>6000</v>
      </c>
      <c r="Q49" s="19">
        <f t="shared" ref="Q49:Q77" si="2">PRODUCT(P49/O49)</f>
        <v>1500</v>
      </c>
    </row>
    <row r="50" spans="1:17" x14ac:dyDescent="0.25">
      <c r="D50" s="37"/>
      <c r="E50" s="14"/>
      <c r="F50" s="26"/>
      <c r="H50" s="14"/>
      <c r="J50" s="7" t="s">
        <v>46</v>
      </c>
      <c r="K50" s="19">
        <f>PRODUCT(K49/6)</f>
        <v>1385.5</v>
      </c>
      <c r="N50" s="6">
        <v>1990</v>
      </c>
      <c r="O50" s="6">
        <v>5</v>
      </c>
      <c r="P50" s="6">
        <v>8276</v>
      </c>
      <c r="Q50" s="19">
        <f t="shared" si="2"/>
        <v>1655.2</v>
      </c>
    </row>
    <row r="51" spans="1:17" x14ac:dyDescent="0.25">
      <c r="D51" s="37"/>
      <c r="E51" s="14"/>
      <c r="H51" s="14"/>
      <c r="N51" s="6">
        <v>1991</v>
      </c>
      <c r="O51" s="6">
        <v>5</v>
      </c>
      <c r="P51" s="6">
        <v>7714</v>
      </c>
      <c r="Q51" s="19">
        <f t="shared" si="2"/>
        <v>1542.8</v>
      </c>
    </row>
    <row r="52" spans="1:17" x14ac:dyDescent="0.25">
      <c r="A52" s="12"/>
      <c r="B52" s="12"/>
      <c r="C52" s="12"/>
      <c r="D52" s="52"/>
      <c r="E52" s="12"/>
      <c r="F52" s="13"/>
      <c r="G52" s="12"/>
      <c r="H52" s="12"/>
      <c r="I52" s="12"/>
      <c r="J52" s="47"/>
      <c r="K52" s="54"/>
      <c r="N52" s="6">
        <v>1992</v>
      </c>
      <c r="O52" s="6">
        <v>4</v>
      </c>
      <c r="P52" s="6">
        <v>6536</v>
      </c>
      <c r="Q52" s="19">
        <f t="shared" si="2"/>
        <v>1634</v>
      </c>
    </row>
    <row r="53" spans="1:17" x14ac:dyDescent="0.25">
      <c r="A53" s="6">
        <v>23</v>
      </c>
      <c r="B53" s="6">
        <v>8</v>
      </c>
      <c r="C53" s="6">
        <v>1995</v>
      </c>
      <c r="D53" s="5" t="s">
        <v>49</v>
      </c>
      <c r="E53" s="14" t="s">
        <v>44</v>
      </c>
      <c r="F53" s="7" t="s">
        <v>67</v>
      </c>
      <c r="G53" s="6">
        <v>2</v>
      </c>
      <c r="H53" s="14" t="s">
        <v>44</v>
      </c>
      <c r="I53" s="6">
        <v>0</v>
      </c>
      <c r="J53" s="23" t="s">
        <v>359</v>
      </c>
      <c r="K53" s="20">
        <v>1236</v>
      </c>
      <c r="N53" s="6">
        <v>1993</v>
      </c>
      <c r="O53" s="6">
        <v>6</v>
      </c>
      <c r="P53" s="6">
        <v>8313</v>
      </c>
      <c r="Q53" s="19">
        <f t="shared" si="2"/>
        <v>1385.5</v>
      </c>
    </row>
    <row r="54" spans="1:17" x14ac:dyDescent="0.25">
      <c r="A54" s="6">
        <v>26</v>
      </c>
      <c r="B54" s="6">
        <v>8</v>
      </c>
      <c r="C54" s="6">
        <v>1995</v>
      </c>
      <c r="D54" s="7" t="s">
        <v>67</v>
      </c>
      <c r="E54" s="14" t="s">
        <v>44</v>
      </c>
      <c r="F54" s="5" t="s">
        <v>49</v>
      </c>
      <c r="G54" s="6">
        <v>1</v>
      </c>
      <c r="H54" s="14" t="s">
        <v>44</v>
      </c>
      <c r="I54" s="6">
        <v>2</v>
      </c>
      <c r="J54" s="23" t="s">
        <v>360</v>
      </c>
      <c r="K54" s="20">
        <v>204</v>
      </c>
      <c r="N54" s="6">
        <v>1995</v>
      </c>
      <c r="O54" s="6">
        <v>8</v>
      </c>
      <c r="P54" s="6">
        <v>9664</v>
      </c>
      <c r="Q54" s="19">
        <f t="shared" si="2"/>
        <v>1208</v>
      </c>
    </row>
    <row r="55" spans="1:17" x14ac:dyDescent="0.25">
      <c r="A55" s="6">
        <v>27</v>
      </c>
      <c r="B55" s="6">
        <v>8</v>
      </c>
      <c r="C55" s="6">
        <v>1995</v>
      </c>
      <c r="D55" s="5" t="s">
        <v>49</v>
      </c>
      <c r="E55" s="14" t="s">
        <v>44</v>
      </c>
      <c r="F55" s="7" t="s">
        <v>67</v>
      </c>
      <c r="G55" s="6">
        <v>1</v>
      </c>
      <c r="H55" s="14" t="s">
        <v>44</v>
      </c>
      <c r="I55" s="6">
        <v>0</v>
      </c>
      <c r="J55" s="23" t="s">
        <v>361</v>
      </c>
      <c r="K55" s="20">
        <v>1117</v>
      </c>
      <c r="N55" s="6">
        <v>1996</v>
      </c>
      <c r="O55" s="6">
        <v>8</v>
      </c>
      <c r="P55" s="6">
        <v>10582</v>
      </c>
      <c r="Q55" s="19">
        <f t="shared" si="2"/>
        <v>1322.75</v>
      </c>
    </row>
    <row r="56" spans="1:17" x14ac:dyDescent="0.25">
      <c r="D56" s="5"/>
      <c r="E56" s="14"/>
      <c r="H56" s="14"/>
      <c r="J56" s="23"/>
      <c r="K56" s="20"/>
      <c r="N56" s="6">
        <v>1997</v>
      </c>
      <c r="O56" s="6">
        <v>8</v>
      </c>
      <c r="P56" s="6">
        <v>6615</v>
      </c>
      <c r="Q56" s="19">
        <f t="shared" si="2"/>
        <v>826.875</v>
      </c>
    </row>
    <row r="57" spans="1:17" x14ac:dyDescent="0.25">
      <c r="A57" s="6">
        <v>23</v>
      </c>
      <c r="B57" s="6">
        <v>8</v>
      </c>
      <c r="C57" s="6">
        <v>1995</v>
      </c>
      <c r="D57" s="5" t="s">
        <v>5</v>
      </c>
      <c r="E57" s="14" t="s">
        <v>44</v>
      </c>
      <c r="F57" s="7" t="s">
        <v>112</v>
      </c>
      <c r="G57" s="6">
        <v>2</v>
      </c>
      <c r="H57" s="14" t="s">
        <v>44</v>
      </c>
      <c r="I57" s="6">
        <v>0</v>
      </c>
      <c r="J57" s="23" t="s">
        <v>362</v>
      </c>
      <c r="K57" s="20">
        <v>1842</v>
      </c>
      <c r="N57" s="6">
        <v>1998</v>
      </c>
      <c r="O57" s="6">
        <v>8</v>
      </c>
      <c r="P57" s="6">
        <v>4113</v>
      </c>
      <c r="Q57" s="19">
        <f t="shared" si="2"/>
        <v>514.125</v>
      </c>
    </row>
    <row r="58" spans="1:17" x14ac:dyDescent="0.25">
      <c r="A58" s="6">
        <v>26</v>
      </c>
      <c r="B58" s="6">
        <v>8</v>
      </c>
      <c r="C58" s="6">
        <v>1995</v>
      </c>
      <c r="D58" s="5" t="s">
        <v>112</v>
      </c>
      <c r="E58" s="14" t="s">
        <v>44</v>
      </c>
      <c r="F58" s="7" t="s">
        <v>5</v>
      </c>
      <c r="G58" s="6">
        <v>2</v>
      </c>
      <c r="H58" s="14" t="s">
        <v>44</v>
      </c>
      <c r="I58" s="6">
        <v>1</v>
      </c>
      <c r="J58" s="23" t="s">
        <v>363</v>
      </c>
      <c r="K58" s="20">
        <v>1096</v>
      </c>
      <c r="N58" s="6">
        <v>1999</v>
      </c>
      <c r="O58" s="6">
        <v>7</v>
      </c>
      <c r="P58" s="6">
        <v>4317</v>
      </c>
      <c r="Q58" s="19">
        <f t="shared" si="2"/>
        <v>616.71428571428567</v>
      </c>
    </row>
    <row r="59" spans="1:17" x14ac:dyDescent="0.25">
      <c r="A59" s="6">
        <v>27</v>
      </c>
      <c r="B59" s="6">
        <v>8</v>
      </c>
      <c r="C59" s="6">
        <v>1995</v>
      </c>
      <c r="D59" s="5" t="s">
        <v>5</v>
      </c>
      <c r="E59" s="14" t="s">
        <v>44</v>
      </c>
      <c r="F59" s="7" t="s">
        <v>112</v>
      </c>
      <c r="G59" s="6">
        <v>2</v>
      </c>
      <c r="H59" s="14" t="s">
        <v>44</v>
      </c>
      <c r="I59" s="6">
        <v>0</v>
      </c>
      <c r="J59" s="23" t="s">
        <v>364</v>
      </c>
      <c r="K59" s="20">
        <v>1341</v>
      </c>
      <c r="N59" s="6">
        <v>2000</v>
      </c>
      <c r="O59" s="6">
        <v>8</v>
      </c>
      <c r="P59" s="6">
        <v>6872</v>
      </c>
      <c r="Q59" s="19">
        <f t="shared" si="2"/>
        <v>859</v>
      </c>
    </row>
    <row r="60" spans="1:17" x14ac:dyDescent="0.25">
      <c r="A60" s="6">
        <v>29</v>
      </c>
      <c r="B60" s="6">
        <v>8</v>
      </c>
      <c r="C60" s="6">
        <v>1995</v>
      </c>
      <c r="D60" s="5" t="s">
        <v>112</v>
      </c>
      <c r="E60" s="14" t="s">
        <v>44</v>
      </c>
      <c r="F60" s="7" t="s">
        <v>5</v>
      </c>
      <c r="G60" s="6">
        <v>2</v>
      </c>
      <c r="H60" s="14" t="s">
        <v>44</v>
      </c>
      <c r="I60" s="6">
        <v>0</v>
      </c>
      <c r="J60" s="23" t="s">
        <v>295</v>
      </c>
      <c r="K60" s="20">
        <v>1156</v>
      </c>
      <c r="N60" s="6">
        <v>2001</v>
      </c>
      <c r="O60" s="6">
        <v>7</v>
      </c>
      <c r="P60" s="6">
        <v>6423</v>
      </c>
      <c r="Q60" s="19">
        <f t="shared" si="2"/>
        <v>917.57142857142856</v>
      </c>
    </row>
    <row r="61" spans="1:17" x14ac:dyDescent="0.25">
      <c r="A61" s="6">
        <v>31</v>
      </c>
      <c r="B61" s="6">
        <v>8</v>
      </c>
      <c r="C61" s="6">
        <v>1995</v>
      </c>
      <c r="D61" s="5" t="s">
        <v>5</v>
      </c>
      <c r="E61" s="14"/>
      <c r="F61" s="7" t="s">
        <v>112</v>
      </c>
      <c r="G61" s="6">
        <v>2</v>
      </c>
      <c r="H61" s="14" t="s">
        <v>44</v>
      </c>
      <c r="I61" s="6">
        <v>1</v>
      </c>
      <c r="J61" s="23" t="s">
        <v>365</v>
      </c>
      <c r="K61" s="20">
        <v>1672</v>
      </c>
      <c r="N61" s="6">
        <v>2002</v>
      </c>
      <c r="O61" s="6">
        <v>7</v>
      </c>
      <c r="P61" s="6">
        <v>7038</v>
      </c>
      <c r="Q61" s="19">
        <f t="shared" si="2"/>
        <v>1005.4285714285714</v>
      </c>
    </row>
    <row r="62" spans="1:17" x14ac:dyDescent="0.25">
      <c r="D62" s="26"/>
      <c r="E62" s="14"/>
      <c r="F62" s="5"/>
      <c r="H62" s="14"/>
      <c r="J62" s="7" t="s">
        <v>47</v>
      </c>
      <c r="K62" s="6">
        <f>SUM(K53:K61)</f>
        <v>9664</v>
      </c>
      <c r="N62" s="6">
        <v>2003</v>
      </c>
      <c r="O62" s="6">
        <v>11</v>
      </c>
      <c r="P62" s="6">
        <v>7792</v>
      </c>
      <c r="Q62" s="19">
        <f t="shared" si="2"/>
        <v>708.36363636363637</v>
      </c>
    </row>
    <row r="63" spans="1:17" x14ac:dyDescent="0.25">
      <c r="D63" s="37"/>
      <c r="E63" s="14"/>
      <c r="F63" s="26"/>
      <c r="H63" s="14"/>
      <c r="J63" s="7" t="s">
        <v>46</v>
      </c>
      <c r="K63" s="19">
        <f>PRODUCT(K62/8)</f>
        <v>1208</v>
      </c>
      <c r="N63" s="6">
        <v>2004</v>
      </c>
      <c r="O63" s="6">
        <v>8</v>
      </c>
      <c r="P63" s="6">
        <v>4680</v>
      </c>
      <c r="Q63" s="19">
        <f t="shared" si="2"/>
        <v>585</v>
      </c>
    </row>
    <row r="64" spans="1:17" x14ac:dyDescent="0.25">
      <c r="D64" s="37"/>
      <c r="E64" s="14"/>
      <c r="F64" s="26"/>
      <c r="H64" s="14"/>
      <c r="J64" s="7"/>
      <c r="K64" s="19"/>
      <c r="N64" s="6">
        <v>2005</v>
      </c>
      <c r="O64" s="6">
        <v>7</v>
      </c>
      <c r="P64" s="6">
        <v>5441</v>
      </c>
      <c r="Q64" s="19">
        <f t="shared" si="2"/>
        <v>777.28571428571433</v>
      </c>
    </row>
    <row r="65" spans="1:17" x14ac:dyDescent="0.25">
      <c r="A65" s="9"/>
      <c r="B65" s="9"/>
      <c r="C65" s="9"/>
      <c r="D65" s="52"/>
      <c r="E65" s="9"/>
      <c r="F65" s="52"/>
      <c r="G65" s="9"/>
      <c r="H65" s="9"/>
      <c r="I65" s="9"/>
      <c r="J65" s="46"/>
      <c r="K65" s="53"/>
      <c r="N65" s="6">
        <v>2006</v>
      </c>
      <c r="O65" s="6">
        <v>6</v>
      </c>
      <c r="P65" s="6">
        <v>5046</v>
      </c>
      <c r="Q65" s="19">
        <f t="shared" si="2"/>
        <v>841</v>
      </c>
    </row>
    <row r="66" spans="1:17" x14ac:dyDescent="0.25">
      <c r="A66" s="6">
        <v>20</v>
      </c>
      <c r="B66" s="6">
        <v>8</v>
      </c>
      <c r="C66" s="6">
        <v>1996</v>
      </c>
      <c r="D66" s="5" t="s">
        <v>67</v>
      </c>
      <c r="E66" s="14" t="s">
        <v>44</v>
      </c>
      <c r="F66" s="7" t="s">
        <v>108</v>
      </c>
      <c r="G66" s="6">
        <v>2</v>
      </c>
      <c r="H66" s="14" t="s">
        <v>44</v>
      </c>
      <c r="I66" s="6">
        <v>1</v>
      </c>
      <c r="J66" s="23" t="s">
        <v>366</v>
      </c>
      <c r="K66" s="20">
        <v>954</v>
      </c>
      <c r="N66" s="6">
        <v>2007</v>
      </c>
      <c r="O66" s="6">
        <v>6</v>
      </c>
      <c r="P66" s="6">
        <v>3672</v>
      </c>
      <c r="Q66" s="19">
        <f t="shared" si="2"/>
        <v>612</v>
      </c>
    </row>
    <row r="67" spans="1:17" x14ac:dyDescent="0.25">
      <c r="A67" s="6">
        <v>24</v>
      </c>
      <c r="B67" s="6">
        <v>8</v>
      </c>
      <c r="C67" s="6">
        <v>1996</v>
      </c>
      <c r="D67" s="5" t="s">
        <v>108</v>
      </c>
      <c r="E67" s="14" t="s">
        <v>44</v>
      </c>
      <c r="F67" s="7" t="s">
        <v>67</v>
      </c>
      <c r="G67" s="6">
        <v>2</v>
      </c>
      <c r="H67" s="14" t="s">
        <v>44</v>
      </c>
      <c r="I67" s="6">
        <v>1</v>
      </c>
      <c r="J67" s="23" t="s">
        <v>367</v>
      </c>
      <c r="K67" s="20">
        <v>1632</v>
      </c>
      <c r="N67" s="6">
        <v>2008</v>
      </c>
      <c r="O67" s="6">
        <v>8</v>
      </c>
      <c r="P67" s="6">
        <v>5437</v>
      </c>
      <c r="Q67" s="19">
        <f t="shared" si="2"/>
        <v>679.625</v>
      </c>
    </row>
    <row r="68" spans="1:17" x14ac:dyDescent="0.25">
      <c r="A68" s="6">
        <v>25</v>
      </c>
      <c r="B68" s="6">
        <v>8</v>
      </c>
      <c r="C68" s="6">
        <v>1996</v>
      </c>
      <c r="D68" s="5" t="s">
        <v>67</v>
      </c>
      <c r="E68" s="14" t="s">
        <v>44</v>
      </c>
      <c r="F68" s="7" t="s">
        <v>108</v>
      </c>
      <c r="G68" s="6">
        <v>1</v>
      </c>
      <c r="H68" s="14" t="s">
        <v>44</v>
      </c>
      <c r="I68" s="6">
        <v>0</v>
      </c>
      <c r="J68" s="23" t="s">
        <v>368</v>
      </c>
      <c r="K68" s="20">
        <v>1032</v>
      </c>
      <c r="N68" s="6">
        <v>2009</v>
      </c>
      <c r="O68" s="6">
        <v>8</v>
      </c>
      <c r="P68" s="6">
        <v>7127</v>
      </c>
      <c r="Q68" s="19">
        <f t="shared" si="2"/>
        <v>890.875</v>
      </c>
    </row>
    <row r="69" spans="1:17" x14ac:dyDescent="0.25">
      <c r="A69" s="6">
        <v>27</v>
      </c>
      <c r="B69" s="6">
        <v>8</v>
      </c>
      <c r="C69" s="6">
        <v>1996</v>
      </c>
      <c r="D69" s="5" t="s">
        <v>108</v>
      </c>
      <c r="E69" s="14" t="s">
        <v>44</v>
      </c>
      <c r="F69" s="7" t="s">
        <v>67</v>
      </c>
      <c r="G69" s="6">
        <v>2</v>
      </c>
      <c r="H69" s="14" t="s">
        <v>44</v>
      </c>
      <c r="I69" s="6">
        <v>1</v>
      </c>
      <c r="J69" s="23" t="s">
        <v>369</v>
      </c>
      <c r="K69" s="20">
        <v>1524</v>
      </c>
      <c r="N69" s="6">
        <v>2010</v>
      </c>
      <c r="O69" s="6">
        <v>6</v>
      </c>
      <c r="P69" s="6">
        <v>5827</v>
      </c>
      <c r="Q69" s="19">
        <f t="shared" si="2"/>
        <v>971.16666666666663</v>
      </c>
    </row>
    <row r="70" spans="1:17" x14ac:dyDescent="0.25">
      <c r="A70" s="6">
        <v>29</v>
      </c>
      <c r="B70" s="6">
        <v>8</v>
      </c>
      <c r="C70" s="6">
        <v>1996</v>
      </c>
      <c r="D70" s="5" t="s">
        <v>67</v>
      </c>
      <c r="E70" s="14" t="s">
        <v>44</v>
      </c>
      <c r="F70" s="7" t="s">
        <v>108</v>
      </c>
      <c r="G70" s="6">
        <v>2</v>
      </c>
      <c r="H70" s="14" t="s">
        <v>44</v>
      </c>
      <c r="I70" s="6">
        <v>0</v>
      </c>
      <c r="J70" s="23" t="s">
        <v>4</v>
      </c>
      <c r="K70" s="20">
        <v>983</v>
      </c>
      <c r="N70" s="6">
        <v>2011</v>
      </c>
      <c r="O70" s="6">
        <v>9</v>
      </c>
      <c r="P70" s="6">
        <v>11631</v>
      </c>
      <c r="Q70" s="19">
        <f t="shared" si="2"/>
        <v>1292.3333333333333</v>
      </c>
    </row>
    <row r="71" spans="1:17" x14ac:dyDescent="0.25">
      <c r="D71" s="5"/>
      <c r="E71" s="14"/>
      <c r="H71" s="14"/>
      <c r="J71" s="23"/>
      <c r="K71" s="20"/>
      <c r="N71" s="6">
        <v>2012</v>
      </c>
      <c r="O71" s="6">
        <v>9</v>
      </c>
      <c r="P71" s="6">
        <v>9804</v>
      </c>
      <c r="Q71" s="19">
        <f t="shared" si="2"/>
        <v>1089.3333333333333</v>
      </c>
    </row>
    <row r="72" spans="1:17" x14ac:dyDescent="0.25">
      <c r="A72" s="6">
        <v>20</v>
      </c>
      <c r="B72" s="6">
        <v>8</v>
      </c>
      <c r="C72" s="6">
        <v>1996</v>
      </c>
      <c r="D72" s="5" t="s">
        <v>49</v>
      </c>
      <c r="E72" s="14" t="s">
        <v>44</v>
      </c>
      <c r="F72" s="7" t="s">
        <v>5</v>
      </c>
      <c r="G72" s="6">
        <v>2</v>
      </c>
      <c r="H72" s="14" t="s">
        <v>44</v>
      </c>
      <c r="I72" s="6">
        <v>0</v>
      </c>
      <c r="J72" s="23" t="s">
        <v>133</v>
      </c>
      <c r="K72" s="20">
        <v>1990</v>
      </c>
      <c r="N72" s="6">
        <v>2013</v>
      </c>
      <c r="O72" s="6">
        <v>6</v>
      </c>
      <c r="P72" s="6">
        <v>6301</v>
      </c>
      <c r="Q72" s="19">
        <f t="shared" si="2"/>
        <v>1050.1666666666667</v>
      </c>
    </row>
    <row r="73" spans="1:17" x14ac:dyDescent="0.25">
      <c r="A73" s="6">
        <v>23</v>
      </c>
      <c r="B73" s="6">
        <v>8</v>
      </c>
      <c r="C73" s="6">
        <v>1996</v>
      </c>
      <c r="D73" s="7" t="s">
        <v>5</v>
      </c>
      <c r="E73" s="14" t="s">
        <v>44</v>
      </c>
      <c r="F73" s="5" t="s">
        <v>49</v>
      </c>
      <c r="G73" s="6">
        <v>0</v>
      </c>
      <c r="H73" s="14" t="s">
        <v>44</v>
      </c>
      <c r="I73" s="6">
        <v>2</v>
      </c>
      <c r="J73" s="23" t="s">
        <v>370</v>
      </c>
      <c r="K73" s="20">
        <v>997</v>
      </c>
      <c r="N73" s="6">
        <v>2014</v>
      </c>
      <c r="O73" s="6">
        <v>6</v>
      </c>
      <c r="P73" s="6">
        <v>3736</v>
      </c>
      <c r="Q73" s="19">
        <f t="shared" si="2"/>
        <v>622.66666666666663</v>
      </c>
    </row>
    <row r="74" spans="1:17" x14ac:dyDescent="0.25">
      <c r="A74" s="6">
        <v>25</v>
      </c>
      <c r="B74" s="6">
        <v>8</v>
      </c>
      <c r="C74" s="6">
        <v>1996</v>
      </c>
      <c r="D74" s="5" t="s">
        <v>49</v>
      </c>
      <c r="E74" s="14" t="s">
        <v>44</v>
      </c>
      <c r="F74" s="7" t="s">
        <v>5</v>
      </c>
      <c r="G74" s="6">
        <v>2</v>
      </c>
      <c r="H74" s="14" t="s">
        <v>44</v>
      </c>
      <c r="I74" s="6">
        <v>1</v>
      </c>
      <c r="J74" s="23" t="s">
        <v>371</v>
      </c>
      <c r="K74" s="20">
        <v>1470</v>
      </c>
      <c r="N74" s="6">
        <v>2015</v>
      </c>
      <c r="O74" s="6">
        <v>7</v>
      </c>
      <c r="P74" s="6">
        <v>6401</v>
      </c>
      <c r="Q74" s="19">
        <f t="shared" si="2"/>
        <v>914.42857142857144</v>
      </c>
    </row>
    <row r="75" spans="1:17" x14ac:dyDescent="0.25">
      <c r="D75" s="5"/>
      <c r="E75" s="14"/>
      <c r="H75" s="14"/>
      <c r="J75" s="7" t="s">
        <v>47</v>
      </c>
      <c r="K75" s="6">
        <f>SUM(K65:K74)</f>
        <v>10582</v>
      </c>
      <c r="N75" s="6">
        <v>2016</v>
      </c>
      <c r="O75" s="6">
        <v>6</v>
      </c>
      <c r="P75" s="6">
        <v>5058</v>
      </c>
      <c r="Q75" s="19">
        <f t="shared" si="2"/>
        <v>843</v>
      </c>
    </row>
    <row r="76" spans="1:17" x14ac:dyDescent="0.25">
      <c r="D76" s="5"/>
      <c r="E76" s="14"/>
      <c r="H76" s="14"/>
      <c r="J76" s="7" t="s">
        <v>46</v>
      </c>
      <c r="N76" s="6">
        <v>2017</v>
      </c>
      <c r="O76" s="6">
        <v>9</v>
      </c>
      <c r="P76" s="6">
        <v>6501</v>
      </c>
      <c r="Q76" s="19">
        <f t="shared" si="2"/>
        <v>722.33333333333337</v>
      </c>
    </row>
    <row r="77" spans="1:17" x14ac:dyDescent="0.25">
      <c r="D77" s="5"/>
      <c r="E77" s="6"/>
      <c r="J77" s="23"/>
      <c r="K77" s="20"/>
      <c r="O77" s="6">
        <f>SUM(O49:O76)</f>
        <v>197</v>
      </c>
      <c r="P77" s="6">
        <f>SUM(P49:P76)</f>
        <v>186917</v>
      </c>
      <c r="Q77" s="19">
        <f t="shared" si="2"/>
        <v>948.81725888324877</v>
      </c>
    </row>
    <row r="78" spans="1:17" x14ac:dyDescent="0.25">
      <c r="A78" s="12"/>
      <c r="B78" s="12"/>
      <c r="C78" s="12"/>
      <c r="D78" s="10"/>
      <c r="E78" s="12"/>
      <c r="F78" s="13"/>
      <c r="G78" s="12"/>
      <c r="H78" s="12"/>
      <c r="I78" s="12"/>
      <c r="J78" s="47"/>
      <c r="K78" s="54"/>
    </row>
    <row r="79" spans="1:17" x14ac:dyDescent="0.25">
      <c r="A79" s="6">
        <v>20</v>
      </c>
      <c r="B79" s="6">
        <v>8</v>
      </c>
      <c r="C79" s="6">
        <v>1997</v>
      </c>
      <c r="D79" s="5" t="s">
        <v>67</v>
      </c>
      <c r="E79" s="14" t="s">
        <v>44</v>
      </c>
      <c r="F79" s="7" t="s">
        <v>110</v>
      </c>
      <c r="G79" s="6">
        <v>2</v>
      </c>
      <c r="H79" s="14" t="s">
        <v>44</v>
      </c>
      <c r="I79" s="6">
        <v>0</v>
      </c>
      <c r="J79" s="23" t="s">
        <v>372</v>
      </c>
      <c r="K79" s="20">
        <v>602</v>
      </c>
    </row>
    <row r="80" spans="1:17" x14ac:dyDescent="0.25">
      <c r="A80" s="6">
        <v>23</v>
      </c>
      <c r="B80" s="6">
        <v>8</v>
      </c>
      <c r="C80" s="6">
        <v>1997</v>
      </c>
      <c r="D80" s="7" t="s">
        <v>110</v>
      </c>
      <c r="E80" s="14" t="s">
        <v>44</v>
      </c>
      <c r="F80" s="5" t="s">
        <v>67</v>
      </c>
      <c r="G80" s="6">
        <v>0</v>
      </c>
      <c r="H80" s="14" t="s">
        <v>44</v>
      </c>
      <c r="I80" s="6">
        <v>2</v>
      </c>
      <c r="J80" s="23" t="s">
        <v>373</v>
      </c>
      <c r="K80" s="20">
        <v>551</v>
      </c>
    </row>
    <row r="81" spans="1:11" x14ac:dyDescent="0.25">
      <c r="A81" s="6">
        <v>24</v>
      </c>
      <c r="B81" s="6">
        <v>8</v>
      </c>
      <c r="C81" s="6">
        <v>1997</v>
      </c>
      <c r="D81" s="5" t="s">
        <v>67</v>
      </c>
      <c r="E81" s="14" t="s">
        <v>44</v>
      </c>
      <c r="F81" s="7" t="s">
        <v>110</v>
      </c>
      <c r="G81" s="6">
        <v>2</v>
      </c>
      <c r="H81" s="14" t="s">
        <v>44</v>
      </c>
      <c r="I81" s="6">
        <v>1</v>
      </c>
      <c r="J81" s="23" t="s">
        <v>374</v>
      </c>
      <c r="K81" s="20">
        <v>425</v>
      </c>
    </row>
    <row r="82" spans="1:11" x14ac:dyDescent="0.25">
      <c r="D82" s="3"/>
      <c r="F82" s="3"/>
      <c r="H82" s="3"/>
      <c r="J82" s="3"/>
    </row>
    <row r="83" spans="1:11" x14ac:dyDescent="0.25">
      <c r="A83" s="6">
        <v>20</v>
      </c>
      <c r="B83" s="6">
        <v>8</v>
      </c>
      <c r="C83" s="6">
        <v>1997</v>
      </c>
      <c r="D83" s="7" t="s">
        <v>49</v>
      </c>
      <c r="E83" s="14" t="s">
        <v>44</v>
      </c>
      <c r="F83" s="5" t="s">
        <v>109</v>
      </c>
      <c r="G83" s="6">
        <v>1</v>
      </c>
      <c r="H83" s="14" t="s">
        <v>44</v>
      </c>
      <c r="I83" s="6">
        <v>2</v>
      </c>
      <c r="J83" s="3" t="s">
        <v>375</v>
      </c>
      <c r="K83" s="6">
        <v>623</v>
      </c>
    </row>
    <row r="84" spans="1:11" x14ac:dyDescent="0.25">
      <c r="A84" s="6">
        <v>23</v>
      </c>
      <c r="B84" s="6">
        <v>8</v>
      </c>
      <c r="C84" s="6">
        <v>1997</v>
      </c>
      <c r="D84" s="7" t="s">
        <v>109</v>
      </c>
      <c r="E84" s="14" t="s">
        <v>44</v>
      </c>
      <c r="F84" s="5" t="s">
        <v>49</v>
      </c>
      <c r="G84" s="6">
        <v>0</v>
      </c>
      <c r="H84" s="14" t="s">
        <v>44</v>
      </c>
      <c r="I84" s="6">
        <v>2</v>
      </c>
      <c r="J84" s="23" t="s">
        <v>376</v>
      </c>
      <c r="K84" s="20">
        <v>849</v>
      </c>
    </row>
    <row r="85" spans="1:11" x14ac:dyDescent="0.25">
      <c r="A85" s="6">
        <v>24</v>
      </c>
      <c r="B85" s="6">
        <v>8</v>
      </c>
      <c r="C85" s="6">
        <v>1997</v>
      </c>
      <c r="D85" s="5" t="s">
        <v>49</v>
      </c>
      <c r="E85" s="14" t="s">
        <v>44</v>
      </c>
      <c r="F85" s="7" t="s">
        <v>109</v>
      </c>
      <c r="G85" s="6">
        <v>2</v>
      </c>
      <c r="H85" s="14" t="s">
        <v>44</v>
      </c>
      <c r="I85" s="6">
        <v>0</v>
      </c>
      <c r="J85" s="23" t="s">
        <v>377</v>
      </c>
      <c r="K85" s="20">
        <v>1201</v>
      </c>
    </row>
    <row r="86" spans="1:11" x14ac:dyDescent="0.25">
      <c r="A86" s="6">
        <v>26</v>
      </c>
      <c r="B86" s="6">
        <v>8</v>
      </c>
      <c r="C86" s="6">
        <v>1997</v>
      </c>
      <c r="D86" s="5" t="s">
        <v>109</v>
      </c>
      <c r="E86" s="14" t="s">
        <v>44</v>
      </c>
      <c r="F86" s="7" t="s">
        <v>49</v>
      </c>
      <c r="G86" s="6">
        <v>2</v>
      </c>
      <c r="H86" s="14" t="s">
        <v>44</v>
      </c>
      <c r="I86" s="6">
        <v>1</v>
      </c>
      <c r="J86" s="23" t="s">
        <v>378</v>
      </c>
      <c r="K86" s="20">
        <v>801</v>
      </c>
    </row>
    <row r="87" spans="1:11" x14ac:dyDescent="0.25">
      <c r="A87" s="6">
        <v>28</v>
      </c>
      <c r="B87" s="6">
        <v>8</v>
      </c>
      <c r="C87" s="6">
        <v>1997</v>
      </c>
      <c r="D87" s="7" t="s">
        <v>49</v>
      </c>
      <c r="E87" s="14" t="s">
        <v>44</v>
      </c>
      <c r="F87" s="5" t="s">
        <v>109</v>
      </c>
      <c r="G87" s="6">
        <v>0</v>
      </c>
      <c r="H87" s="14" t="s">
        <v>44</v>
      </c>
      <c r="I87" s="6">
        <v>1</v>
      </c>
      <c r="J87" s="23" t="s">
        <v>379</v>
      </c>
      <c r="K87" s="20">
        <v>1563</v>
      </c>
    </row>
    <row r="88" spans="1:11" x14ac:dyDescent="0.25">
      <c r="D88" s="5"/>
      <c r="E88" s="14"/>
      <c r="H88" s="14"/>
      <c r="J88" s="7" t="s">
        <v>47</v>
      </c>
      <c r="K88" s="6">
        <f>SUM(K79:K87)</f>
        <v>6615</v>
      </c>
    </row>
    <row r="89" spans="1:11" x14ac:dyDescent="0.25">
      <c r="D89" s="5"/>
      <c r="E89" s="14"/>
      <c r="H89" s="14"/>
      <c r="J89" s="7" t="s">
        <v>46</v>
      </c>
      <c r="K89" s="19">
        <f>PRODUCT(K88/8)</f>
        <v>826.875</v>
      </c>
    </row>
    <row r="90" spans="1:11" x14ac:dyDescent="0.25">
      <c r="D90" s="5"/>
      <c r="E90" s="6"/>
      <c r="J90" s="23"/>
      <c r="K90" s="20"/>
    </row>
    <row r="91" spans="1:11" x14ac:dyDescent="0.25">
      <c r="A91" s="12"/>
      <c r="B91" s="12"/>
      <c r="C91" s="12"/>
      <c r="D91" s="10"/>
      <c r="E91" s="12"/>
      <c r="F91" s="13"/>
      <c r="G91" s="12"/>
      <c r="H91" s="12"/>
      <c r="I91" s="12"/>
      <c r="J91" s="47"/>
      <c r="K91" s="54"/>
    </row>
    <row r="92" spans="1:11" x14ac:dyDescent="0.25">
      <c r="A92" s="6">
        <v>19</v>
      </c>
      <c r="B92" s="6">
        <v>8</v>
      </c>
      <c r="C92" s="6">
        <v>1998</v>
      </c>
      <c r="D92" s="5" t="s">
        <v>49</v>
      </c>
      <c r="E92" s="14" t="s">
        <v>44</v>
      </c>
      <c r="F92" s="7" t="s">
        <v>67</v>
      </c>
      <c r="G92" s="6">
        <v>2</v>
      </c>
      <c r="H92" s="14" t="s">
        <v>44</v>
      </c>
      <c r="I92" s="6">
        <v>0</v>
      </c>
      <c r="J92" s="23" t="s">
        <v>318</v>
      </c>
      <c r="K92" s="20"/>
    </row>
    <row r="93" spans="1:11" x14ac:dyDescent="0.25">
      <c r="A93" s="6">
        <v>22</v>
      </c>
      <c r="B93" s="6">
        <v>8</v>
      </c>
      <c r="C93" s="6">
        <v>1998</v>
      </c>
      <c r="D93" s="7" t="s">
        <v>67</v>
      </c>
      <c r="E93" s="14" t="s">
        <v>44</v>
      </c>
      <c r="F93" s="5" t="s">
        <v>49</v>
      </c>
      <c r="G93" s="6">
        <v>0</v>
      </c>
      <c r="H93" s="14" t="s">
        <v>44</v>
      </c>
      <c r="I93" s="6">
        <v>2</v>
      </c>
      <c r="J93" s="23" t="s">
        <v>380</v>
      </c>
      <c r="K93" s="20">
        <v>396</v>
      </c>
    </row>
    <row r="94" spans="1:11" x14ac:dyDescent="0.25">
      <c r="A94" s="6">
        <v>23</v>
      </c>
      <c r="B94" s="6">
        <v>8</v>
      </c>
      <c r="C94" s="6">
        <v>1998</v>
      </c>
      <c r="D94" s="5" t="s">
        <v>49</v>
      </c>
      <c r="E94" s="14" t="s">
        <v>44</v>
      </c>
      <c r="F94" s="7" t="s">
        <v>67</v>
      </c>
      <c r="G94" s="6">
        <v>1</v>
      </c>
      <c r="H94" s="14" t="s">
        <v>44</v>
      </c>
      <c r="I94" s="6">
        <v>0</v>
      </c>
      <c r="J94" s="23" t="s">
        <v>381</v>
      </c>
      <c r="K94" s="20">
        <v>1180</v>
      </c>
    </row>
    <row r="95" spans="1:11" x14ac:dyDescent="0.25">
      <c r="D95" s="3"/>
      <c r="E95" s="6"/>
      <c r="F95" s="3"/>
      <c r="H95" s="3"/>
      <c r="J95" s="3"/>
    </row>
    <row r="96" spans="1:11" x14ac:dyDescent="0.25">
      <c r="A96" s="6">
        <v>19</v>
      </c>
      <c r="B96" s="6">
        <v>8</v>
      </c>
      <c r="C96" s="6">
        <v>1998</v>
      </c>
      <c r="D96" s="7" t="s">
        <v>5</v>
      </c>
      <c r="E96" s="14" t="s">
        <v>44</v>
      </c>
      <c r="F96" s="5" t="s">
        <v>112</v>
      </c>
      <c r="G96" s="6">
        <v>1</v>
      </c>
      <c r="H96" s="14" t="s">
        <v>44</v>
      </c>
      <c r="I96" s="6">
        <v>2</v>
      </c>
      <c r="J96" s="3" t="s">
        <v>382</v>
      </c>
    </row>
    <row r="97" spans="1:11" x14ac:dyDescent="0.25">
      <c r="A97" s="6">
        <v>22</v>
      </c>
      <c r="B97" s="6">
        <v>8</v>
      </c>
      <c r="C97" s="6">
        <v>1998</v>
      </c>
      <c r="D97" s="7" t="s">
        <v>112</v>
      </c>
      <c r="E97" s="14" t="s">
        <v>44</v>
      </c>
      <c r="F97" s="5" t="s">
        <v>5</v>
      </c>
      <c r="G97" s="6">
        <v>0</v>
      </c>
      <c r="H97" s="14" t="s">
        <v>44</v>
      </c>
      <c r="I97" s="6">
        <v>1</v>
      </c>
      <c r="J97" s="23" t="s">
        <v>383</v>
      </c>
      <c r="K97" s="20">
        <v>609</v>
      </c>
    </row>
    <row r="98" spans="1:11" x14ac:dyDescent="0.25">
      <c r="A98" s="6">
        <v>23</v>
      </c>
      <c r="B98" s="6">
        <v>8</v>
      </c>
      <c r="C98" s="6">
        <v>1998</v>
      </c>
      <c r="D98" s="7" t="s">
        <v>5</v>
      </c>
      <c r="E98" s="14" t="s">
        <v>44</v>
      </c>
      <c r="F98" s="5" t="s">
        <v>112</v>
      </c>
      <c r="G98" s="6">
        <v>0</v>
      </c>
      <c r="H98" s="14" t="s">
        <v>44</v>
      </c>
      <c r="I98" s="6">
        <v>2</v>
      </c>
      <c r="J98" s="23" t="s">
        <v>384</v>
      </c>
      <c r="K98" s="20">
        <v>762</v>
      </c>
    </row>
    <row r="99" spans="1:11" x14ac:dyDescent="0.25">
      <c r="A99" s="6">
        <v>26</v>
      </c>
      <c r="B99" s="6">
        <v>8</v>
      </c>
      <c r="C99" s="6">
        <v>1998</v>
      </c>
      <c r="D99" s="7" t="s">
        <v>112</v>
      </c>
      <c r="E99" s="14" t="s">
        <v>44</v>
      </c>
      <c r="F99" s="5" t="s">
        <v>5</v>
      </c>
      <c r="G99" s="6">
        <v>0</v>
      </c>
      <c r="H99" s="14" t="s">
        <v>44</v>
      </c>
      <c r="I99" s="6">
        <v>1</v>
      </c>
      <c r="J99" s="23" t="s">
        <v>93</v>
      </c>
      <c r="K99" s="20"/>
    </row>
    <row r="100" spans="1:11" x14ac:dyDescent="0.25">
      <c r="A100" s="6">
        <v>28</v>
      </c>
      <c r="B100" s="6">
        <v>8</v>
      </c>
      <c r="C100" s="6">
        <v>1998</v>
      </c>
      <c r="D100" s="7" t="s">
        <v>5</v>
      </c>
      <c r="E100" s="14" t="s">
        <v>44</v>
      </c>
      <c r="F100" s="5" t="s">
        <v>112</v>
      </c>
      <c r="G100" s="6">
        <v>0</v>
      </c>
      <c r="H100" s="14" t="s">
        <v>44</v>
      </c>
      <c r="I100" s="6">
        <v>1</v>
      </c>
      <c r="J100" s="23" t="s">
        <v>34</v>
      </c>
      <c r="K100" s="20">
        <v>1166</v>
      </c>
    </row>
    <row r="101" spans="1:11" x14ac:dyDescent="0.25">
      <c r="D101" s="5"/>
      <c r="E101" s="14"/>
      <c r="H101" s="14"/>
      <c r="J101" s="7" t="s">
        <v>47</v>
      </c>
      <c r="K101" s="6">
        <f>SUM(K92:K100)</f>
        <v>4113</v>
      </c>
    </row>
    <row r="102" spans="1:11" x14ac:dyDescent="0.25">
      <c r="D102" s="5"/>
      <c r="E102" s="14"/>
      <c r="H102" s="14"/>
      <c r="J102" s="7" t="s">
        <v>46</v>
      </c>
      <c r="K102" s="19">
        <f>PRODUCT(K88/8)</f>
        <v>826.875</v>
      </c>
    </row>
    <row r="103" spans="1:11" x14ac:dyDescent="0.25">
      <c r="D103" s="5"/>
      <c r="E103" s="14"/>
      <c r="J103" s="23"/>
      <c r="K103" s="20"/>
    </row>
    <row r="104" spans="1:11" x14ac:dyDescent="0.25">
      <c r="A104" s="12"/>
      <c r="B104" s="12"/>
      <c r="C104" s="12"/>
      <c r="D104" s="10"/>
      <c r="E104" s="12"/>
      <c r="F104" s="13"/>
      <c r="G104" s="12"/>
      <c r="H104" s="12"/>
      <c r="I104" s="12"/>
      <c r="J104" s="47"/>
      <c r="K104" s="54"/>
    </row>
    <row r="105" spans="1:11" x14ac:dyDescent="0.25">
      <c r="A105" s="6">
        <v>22</v>
      </c>
      <c r="B105" s="6">
        <v>8</v>
      </c>
      <c r="C105" s="6">
        <v>1999</v>
      </c>
      <c r="D105" s="5" t="s">
        <v>5</v>
      </c>
      <c r="E105" s="14" t="s">
        <v>44</v>
      </c>
      <c r="F105" s="7" t="s">
        <v>109</v>
      </c>
      <c r="G105" s="6">
        <v>2</v>
      </c>
      <c r="H105" s="14" t="s">
        <v>44</v>
      </c>
      <c r="I105" s="6">
        <v>0</v>
      </c>
      <c r="J105" s="23" t="s">
        <v>385</v>
      </c>
      <c r="K105" s="20">
        <v>913</v>
      </c>
    </row>
    <row r="106" spans="1:11" x14ac:dyDescent="0.25">
      <c r="A106" s="6">
        <v>25</v>
      </c>
      <c r="B106" s="6">
        <v>8</v>
      </c>
      <c r="C106" s="6">
        <v>1999</v>
      </c>
      <c r="D106" s="7" t="s">
        <v>109</v>
      </c>
      <c r="E106" s="14" t="s">
        <v>44</v>
      </c>
      <c r="F106" s="5" t="s">
        <v>5</v>
      </c>
      <c r="G106" s="6">
        <v>0</v>
      </c>
      <c r="H106" s="14" t="s">
        <v>44</v>
      </c>
      <c r="I106" s="6">
        <v>2</v>
      </c>
      <c r="J106" s="23" t="s">
        <v>386</v>
      </c>
      <c r="K106" s="20">
        <v>949</v>
      </c>
    </row>
    <row r="107" spans="1:11" x14ac:dyDescent="0.25">
      <c r="A107" s="6">
        <v>28</v>
      </c>
      <c r="B107" s="6">
        <v>8</v>
      </c>
      <c r="C107" s="6">
        <v>1999</v>
      </c>
      <c r="D107" s="5" t="s">
        <v>5</v>
      </c>
      <c r="E107" s="14" t="s">
        <v>44</v>
      </c>
      <c r="F107" s="7" t="s">
        <v>109</v>
      </c>
      <c r="G107" s="6">
        <v>2</v>
      </c>
      <c r="H107" s="14" t="s">
        <v>44</v>
      </c>
      <c r="I107" s="6">
        <v>0</v>
      </c>
      <c r="J107" s="23" t="s">
        <v>387</v>
      </c>
      <c r="K107" s="20">
        <v>714</v>
      </c>
    </row>
    <row r="108" spans="1:11" x14ac:dyDescent="0.25">
      <c r="D108" s="3"/>
      <c r="E108" s="6"/>
      <c r="F108" s="3"/>
      <c r="H108" s="3"/>
      <c r="J108" s="3"/>
    </row>
    <row r="109" spans="1:11" x14ac:dyDescent="0.25">
      <c r="A109" s="6">
        <v>22</v>
      </c>
      <c r="B109" s="6">
        <v>8</v>
      </c>
      <c r="C109" s="6">
        <v>1999</v>
      </c>
      <c r="D109" s="5" t="s">
        <v>49</v>
      </c>
      <c r="E109" s="14" t="s">
        <v>44</v>
      </c>
      <c r="F109" s="7" t="s">
        <v>112</v>
      </c>
      <c r="G109" s="6">
        <v>1</v>
      </c>
      <c r="H109" s="14" t="s">
        <v>44</v>
      </c>
      <c r="I109" s="6">
        <v>0</v>
      </c>
      <c r="J109" s="3" t="s">
        <v>388</v>
      </c>
      <c r="K109" s="6">
        <v>720</v>
      </c>
    </row>
    <row r="110" spans="1:11" x14ac:dyDescent="0.25">
      <c r="A110" s="6">
        <v>25</v>
      </c>
      <c r="B110" s="6">
        <v>8</v>
      </c>
      <c r="C110" s="6">
        <v>1999</v>
      </c>
      <c r="D110" s="7" t="s">
        <v>112</v>
      </c>
      <c r="E110" s="14" t="s">
        <v>44</v>
      </c>
      <c r="F110" s="5" t="s">
        <v>49</v>
      </c>
      <c r="G110" s="6">
        <v>0</v>
      </c>
      <c r="H110" s="14" t="s">
        <v>44</v>
      </c>
      <c r="I110" s="6">
        <v>2</v>
      </c>
      <c r="J110" s="23" t="s">
        <v>389</v>
      </c>
      <c r="K110" s="20"/>
    </row>
    <row r="111" spans="1:11" x14ac:dyDescent="0.25">
      <c r="A111" s="6">
        <v>28</v>
      </c>
      <c r="B111" s="6">
        <v>8</v>
      </c>
      <c r="C111" s="6">
        <v>1999</v>
      </c>
      <c r="D111" s="7" t="s">
        <v>49</v>
      </c>
      <c r="E111" s="14" t="s">
        <v>44</v>
      </c>
      <c r="F111" s="5" t="s">
        <v>112</v>
      </c>
      <c r="G111" s="6">
        <v>0</v>
      </c>
      <c r="H111" s="14" t="s">
        <v>44</v>
      </c>
      <c r="I111" s="6">
        <v>2</v>
      </c>
      <c r="J111" s="23" t="s">
        <v>19</v>
      </c>
      <c r="K111" s="20">
        <v>350</v>
      </c>
    </row>
    <row r="112" spans="1:11" x14ac:dyDescent="0.25">
      <c r="A112" s="6">
        <v>29</v>
      </c>
      <c r="B112" s="6">
        <v>8</v>
      </c>
      <c r="C112" s="6">
        <v>1999</v>
      </c>
      <c r="D112" s="7" t="s">
        <v>112</v>
      </c>
      <c r="E112" s="14" t="s">
        <v>44</v>
      </c>
      <c r="F112" s="5" t="s">
        <v>49</v>
      </c>
      <c r="G112" s="6">
        <v>0</v>
      </c>
      <c r="H112" s="14" t="s">
        <v>44</v>
      </c>
      <c r="I112" s="6">
        <v>1</v>
      </c>
      <c r="J112" s="23" t="s">
        <v>390</v>
      </c>
      <c r="K112" s="20">
        <v>671</v>
      </c>
    </row>
    <row r="113" spans="1:11" x14ac:dyDescent="0.25">
      <c r="D113" s="5"/>
      <c r="E113" s="14"/>
      <c r="H113" s="14"/>
      <c r="J113" s="7" t="s">
        <v>47</v>
      </c>
      <c r="K113" s="6">
        <f>SUM(K104:K112)</f>
        <v>4317</v>
      </c>
    </row>
    <row r="114" spans="1:11" x14ac:dyDescent="0.25">
      <c r="D114" s="5"/>
      <c r="E114" s="14"/>
      <c r="H114" s="14"/>
      <c r="J114" s="7" t="s">
        <v>46</v>
      </c>
      <c r="K114" s="19">
        <f>PRODUCT(K100/7)</f>
        <v>166.57142857142858</v>
      </c>
    </row>
    <row r="115" spans="1:11" x14ac:dyDescent="0.25">
      <c r="D115" s="5"/>
      <c r="E115" s="14"/>
      <c r="J115" s="23"/>
      <c r="K115" s="20"/>
    </row>
    <row r="116" spans="1:11" x14ac:dyDescent="0.25">
      <c r="A116" s="12"/>
      <c r="B116" s="12"/>
      <c r="C116" s="12"/>
      <c r="D116" s="10"/>
      <c r="E116" s="12"/>
      <c r="F116" s="13"/>
      <c r="G116" s="12"/>
      <c r="H116" s="12"/>
      <c r="I116" s="12"/>
      <c r="J116" s="47"/>
      <c r="K116" s="54"/>
    </row>
    <row r="117" spans="1:11" x14ac:dyDescent="0.25">
      <c r="A117" s="6">
        <v>24</v>
      </c>
      <c r="B117" s="6">
        <v>8</v>
      </c>
      <c r="C117" s="6">
        <v>2000</v>
      </c>
      <c r="D117" s="7" t="s">
        <v>116</v>
      </c>
      <c r="E117" s="14" t="s">
        <v>44</v>
      </c>
      <c r="F117" s="5" t="s">
        <v>49</v>
      </c>
      <c r="G117" s="6">
        <v>0</v>
      </c>
      <c r="H117" s="14" t="s">
        <v>44</v>
      </c>
      <c r="I117" s="6">
        <v>1</v>
      </c>
      <c r="J117" s="23" t="s">
        <v>7</v>
      </c>
      <c r="K117" s="20">
        <v>665</v>
      </c>
    </row>
    <row r="118" spans="1:11" x14ac:dyDescent="0.25">
      <c r="A118" s="6">
        <v>25</v>
      </c>
      <c r="B118" s="6">
        <v>8</v>
      </c>
      <c r="C118" s="6">
        <v>2000</v>
      </c>
      <c r="D118" s="5" t="s">
        <v>49</v>
      </c>
      <c r="E118" s="14" t="s">
        <v>44</v>
      </c>
      <c r="F118" s="7" t="s">
        <v>116</v>
      </c>
      <c r="G118" s="6">
        <v>1</v>
      </c>
      <c r="H118" s="14" t="s">
        <v>44</v>
      </c>
      <c r="I118" s="6">
        <v>0</v>
      </c>
      <c r="J118" s="23" t="s">
        <v>20</v>
      </c>
      <c r="K118" s="20">
        <v>723</v>
      </c>
    </row>
    <row r="119" spans="1:11" x14ac:dyDescent="0.25">
      <c r="A119" s="6">
        <v>27</v>
      </c>
      <c r="B119" s="6">
        <v>8</v>
      </c>
      <c r="C119" s="6">
        <v>2000</v>
      </c>
      <c r="D119" s="5" t="s">
        <v>116</v>
      </c>
      <c r="E119" s="14" t="s">
        <v>44</v>
      </c>
      <c r="F119" s="7" t="s">
        <v>49</v>
      </c>
      <c r="G119" s="6">
        <v>2</v>
      </c>
      <c r="H119" s="14" t="s">
        <v>44</v>
      </c>
      <c r="I119" s="6">
        <v>0</v>
      </c>
      <c r="J119" s="23" t="s">
        <v>391</v>
      </c>
      <c r="K119" s="20">
        <v>702</v>
      </c>
    </row>
    <row r="120" spans="1:11" x14ac:dyDescent="0.25">
      <c r="A120" s="6">
        <v>30</v>
      </c>
      <c r="B120" s="6">
        <v>8</v>
      </c>
      <c r="C120" s="6">
        <v>2000</v>
      </c>
      <c r="D120" s="5" t="s">
        <v>49</v>
      </c>
      <c r="E120" s="14" t="s">
        <v>44</v>
      </c>
      <c r="F120" s="7" t="s">
        <v>116</v>
      </c>
      <c r="G120" s="6">
        <v>2</v>
      </c>
      <c r="H120" s="14" t="s">
        <v>44</v>
      </c>
      <c r="I120" s="6">
        <v>1</v>
      </c>
      <c r="J120" s="23" t="s">
        <v>392</v>
      </c>
      <c r="K120" s="20">
        <v>732</v>
      </c>
    </row>
    <row r="121" spans="1:11" x14ac:dyDescent="0.25">
      <c r="D121" s="3"/>
      <c r="E121" s="6"/>
      <c r="F121" s="3"/>
      <c r="H121" s="3"/>
      <c r="J121" s="3"/>
    </row>
    <row r="122" spans="1:11" x14ac:dyDescent="0.25">
      <c r="A122" s="6">
        <v>24</v>
      </c>
      <c r="B122" s="6">
        <v>8</v>
      </c>
      <c r="C122" s="6">
        <v>2000</v>
      </c>
      <c r="D122" s="5" t="s">
        <v>60</v>
      </c>
      <c r="E122" s="14" t="s">
        <v>44</v>
      </c>
      <c r="F122" s="7" t="s">
        <v>5</v>
      </c>
      <c r="G122" s="6">
        <v>2</v>
      </c>
      <c r="H122" s="14" t="s">
        <v>44</v>
      </c>
      <c r="I122" s="6">
        <v>0</v>
      </c>
      <c r="J122" s="3" t="s">
        <v>393</v>
      </c>
      <c r="K122" s="6">
        <v>752</v>
      </c>
    </row>
    <row r="123" spans="1:11" x14ac:dyDescent="0.25">
      <c r="A123" s="6">
        <v>26</v>
      </c>
      <c r="B123" s="6">
        <v>8</v>
      </c>
      <c r="C123" s="6">
        <v>2000</v>
      </c>
      <c r="D123" s="7" t="s">
        <v>5</v>
      </c>
      <c r="E123" s="14" t="s">
        <v>44</v>
      </c>
      <c r="F123" s="5" t="s">
        <v>60</v>
      </c>
      <c r="G123" s="6">
        <v>0</v>
      </c>
      <c r="H123" s="14" t="s">
        <v>44</v>
      </c>
      <c r="I123" s="6">
        <v>1</v>
      </c>
      <c r="J123" s="23" t="s">
        <v>394</v>
      </c>
      <c r="K123" s="20">
        <v>762</v>
      </c>
    </row>
    <row r="124" spans="1:11" x14ac:dyDescent="0.25">
      <c r="A124" s="6">
        <v>27</v>
      </c>
      <c r="B124" s="6">
        <v>8</v>
      </c>
      <c r="C124" s="6">
        <v>2000</v>
      </c>
      <c r="D124" s="7" t="s">
        <v>60</v>
      </c>
      <c r="E124" s="14" t="s">
        <v>44</v>
      </c>
      <c r="F124" s="5" t="s">
        <v>5</v>
      </c>
      <c r="G124" s="6">
        <v>1</v>
      </c>
      <c r="H124" s="14" t="s">
        <v>44</v>
      </c>
      <c r="I124" s="6">
        <v>2</v>
      </c>
      <c r="J124" s="23" t="s">
        <v>395</v>
      </c>
      <c r="K124" s="20">
        <v>956</v>
      </c>
    </row>
    <row r="125" spans="1:11" x14ac:dyDescent="0.25">
      <c r="A125" s="6">
        <v>29</v>
      </c>
      <c r="B125" s="6">
        <v>8</v>
      </c>
      <c r="C125" s="6">
        <v>2000</v>
      </c>
      <c r="D125" s="7" t="s">
        <v>5</v>
      </c>
      <c r="E125" s="14" t="s">
        <v>44</v>
      </c>
      <c r="F125" s="5" t="s">
        <v>60</v>
      </c>
      <c r="G125" s="6">
        <v>1</v>
      </c>
      <c r="H125" s="14" t="s">
        <v>44</v>
      </c>
      <c r="I125" s="6">
        <v>2</v>
      </c>
      <c r="J125" s="23" t="s">
        <v>396</v>
      </c>
      <c r="K125" s="20">
        <v>1580</v>
      </c>
    </row>
    <row r="126" spans="1:11" x14ac:dyDescent="0.25">
      <c r="D126" s="26"/>
      <c r="E126" s="14"/>
      <c r="F126" s="5"/>
      <c r="H126" s="14"/>
      <c r="J126" s="7" t="s">
        <v>47</v>
      </c>
      <c r="K126" s="6">
        <f>SUM(K117:K125)</f>
        <v>6872</v>
      </c>
    </row>
    <row r="127" spans="1:11" x14ac:dyDescent="0.25">
      <c r="D127" s="37"/>
      <c r="E127" s="14"/>
      <c r="F127" s="26"/>
      <c r="H127" s="14"/>
      <c r="J127" s="7" t="s">
        <v>46</v>
      </c>
      <c r="K127" s="19">
        <f>PRODUCT(K126/8)</f>
        <v>859</v>
      </c>
    </row>
    <row r="128" spans="1:11" x14ac:dyDescent="0.25">
      <c r="D128" s="5"/>
      <c r="E128" s="14"/>
      <c r="J128" s="23"/>
      <c r="K128" s="20"/>
    </row>
    <row r="129" spans="1:11" x14ac:dyDescent="0.25">
      <c r="A129" s="12"/>
      <c r="B129" s="12"/>
      <c r="C129" s="12"/>
      <c r="D129" s="10"/>
      <c r="E129" s="12"/>
      <c r="F129" s="13"/>
      <c r="G129" s="12"/>
      <c r="H129" s="12"/>
      <c r="I129" s="12"/>
      <c r="J129" s="47"/>
      <c r="K129" s="54"/>
    </row>
    <row r="130" spans="1:11" x14ac:dyDescent="0.25">
      <c r="A130" s="6">
        <v>21</v>
      </c>
      <c r="B130" s="6">
        <v>8</v>
      </c>
      <c r="C130" s="6">
        <v>2001</v>
      </c>
      <c r="D130" s="5" t="s">
        <v>109</v>
      </c>
      <c r="E130" s="14" t="s">
        <v>44</v>
      </c>
      <c r="F130" s="7" t="s">
        <v>110</v>
      </c>
      <c r="G130" s="6">
        <v>2</v>
      </c>
      <c r="H130" s="14" t="s">
        <v>44</v>
      </c>
      <c r="I130" s="6">
        <v>1</v>
      </c>
      <c r="J130" s="3" t="s">
        <v>397</v>
      </c>
      <c r="K130" s="20">
        <v>724</v>
      </c>
    </row>
    <row r="131" spans="1:11" x14ac:dyDescent="0.25">
      <c r="A131" s="6">
        <v>23</v>
      </c>
      <c r="B131" s="6">
        <v>8</v>
      </c>
      <c r="C131" s="6">
        <v>2001</v>
      </c>
      <c r="D131" s="7" t="s">
        <v>110</v>
      </c>
      <c r="E131" s="14" t="s">
        <v>44</v>
      </c>
      <c r="F131" s="5" t="s">
        <v>109</v>
      </c>
      <c r="G131" s="6">
        <v>0</v>
      </c>
      <c r="H131" s="14" t="s">
        <v>44</v>
      </c>
      <c r="I131" s="6">
        <v>1</v>
      </c>
      <c r="J131" s="3" t="s">
        <v>398</v>
      </c>
      <c r="K131" s="20">
        <v>1045</v>
      </c>
    </row>
    <row r="132" spans="1:11" x14ac:dyDescent="0.25">
      <c r="A132" s="6">
        <v>25</v>
      </c>
      <c r="B132" s="6">
        <v>8</v>
      </c>
      <c r="C132" s="6">
        <v>2001</v>
      </c>
      <c r="D132" s="5" t="s">
        <v>109</v>
      </c>
      <c r="E132" s="14" t="s">
        <v>44</v>
      </c>
      <c r="F132" s="7" t="s">
        <v>110</v>
      </c>
      <c r="G132" s="6">
        <v>1</v>
      </c>
      <c r="H132" s="14" t="s">
        <v>44</v>
      </c>
      <c r="I132" s="6">
        <v>0</v>
      </c>
      <c r="J132" s="3" t="s">
        <v>68</v>
      </c>
      <c r="K132" s="20">
        <v>979</v>
      </c>
    </row>
    <row r="133" spans="1:11" x14ac:dyDescent="0.25">
      <c r="D133" s="3"/>
      <c r="E133" s="6"/>
      <c r="F133" s="3"/>
      <c r="H133" s="3"/>
      <c r="J133" s="3"/>
    </row>
    <row r="134" spans="1:11" x14ac:dyDescent="0.25">
      <c r="A134" s="6">
        <v>21</v>
      </c>
      <c r="B134" s="6">
        <v>8</v>
      </c>
      <c r="C134" s="6">
        <v>2001</v>
      </c>
      <c r="D134" s="5" t="s">
        <v>60</v>
      </c>
      <c r="E134" s="14" t="s">
        <v>44</v>
      </c>
      <c r="F134" s="7" t="s">
        <v>67</v>
      </c>
      <c r="G134" s="6">
        <v>2</v>
      </c>
      <c r="H134" s="14" t="s">
        <v>44</v>
      </c>
      <c r="I134" s="6">
        <v>0</v>
      </c>
      <c r="J134" s="3" t="s">
        <v>399</v>
      </c>
      <c r="K134" s="6">
        <v>556</v>
      </c>
    </row>
    <row r="135" spans="1:11" x14ac:dyDescent="0.25">
      <c r="A135" s="6">
        <v>23</v>
      </c>
      <c r="B135" s="6">
        <v>8</v>
      </c>
      <c r="C135" s="6">
        <v>2001</v>
      </c>
      <c r="D135" s="5" t="s">
        <v>67</v>
      </c>
      <c r="E135" s="14" t="s">
        <v>44</v>
      </c>
      <c r="F135" s="7" t="s">
        <v>60</v>
      </c>
      <c r="G135" s="6">
        <v>2</v>
      </c>
      <c r="H135" s="14" t="s">
        <v>44</v>
      </c>
      <c r="I135" s="6">
        <v>0</v>
      </c>
      <c r="J135" s="3" t="s">
        <v>400</v>
      </c>
      <c r="K135" s="20">
        <v>887</v>
      </c>
    </row>
    <row r="136" spans="1:11" x14ac:dyDescent="0.25">
      <c r="A136" s="6">
        <v>25</v>
      </c>
      <c r="B136" s="6">
        <v>8</v>
      </c>
      <c r="C136" s="6">
        <v>2001</v>
      </c>
      <c r="D136" s="7" t="s">
        <v>60</v>
      </c>
      <c r="E136" s="14" t="s">
        <v>44</v>
      </c>
      <c r="F136" s="5" t="s">
        <v>67</v>
      </c>
      <c r="G136" s="6">
        <v>0</v>
      </c>
      <c r="H136" s="14" t="s">
        <v>44</v>
      </c>
      <c r="I136" s="6">
        <v>1</v>
      </c>
      <c r="J136" s="3" t="s">
        <v>401</v>
      </c>
      <c r="K136" s="20">
        <v>724</v>
      </c>
    </row>
    <row r="137" spans="1:11" x14ac:dyDescent="0.25">
      <c r="A137" s="6">
        <v>26</v>
      </c>
      <c r="B137" s="6">
        <v>8</v>
      </c>
      <c r="C137" s="6">
        <v>2001</v>
      </c>
      <c r="D137" s="5" t="s">
        <v>67</v>
      </c>
      <c r="E137" s="14" t="s">
        <v>44</v>
      </c>
      <c r="F137" s="7" t="s">
        <v>60</v>
      </c>
      <c r="G137" s="6">
        <v>2</v>
      </c>
      <c r="H137" s="14" t="s">
        <v>44</v>
      </c>
      <c r="I137" s="6">
        <v>0</v>
      </c>
      <c r="J137" s="3" t="s">
        <v>402</v>
      </c>
      <c r="K137" s="20">
        <v>1508</v>
      </c>
    </row>
    <row r="138" spans="1:11" x14ac:dyDescent="0.25">
      <c r="D138" s="26"/>
      <c r="E138" s="14"/>
      <c r="F138" s="5"/>
      <c r="H138" s="14"/>
      <c r="J138" s="7" t="s">
        <v>47</v>
      </c>
      <c r="K138" s="6">
        <f>SUM(K130:K137)</f>
        <v>6423</v>
      </c>
    </row>
    <row r="139" spans="1:11" x14ac:dyDescent="0.25">
      <c r="D139" s="37"/>
      <c r="E139" s="14"/>
      <c r="F139" s="26"/>
      <c r="H139" s="14"/>
      <c r="J139" s="7" t="s">
        <v>46</v>
      </c>
      <c r="K139" s="19">
        <f>PRODUCT(K138/7)</f>
        <v>917.57142857142856</v>
      </c>
    </row>
    <row r="140" spans="1:11" x14ac:dyDescent="0.25">
      <c r="D140" s="5"/>
      <c r="E140" s="14"/>
      <c r="J140" s="3"/>
      <c r="K140" s="20"/>
    </row>
    <row r="141" spans="1:11" x14ac:dyDescent="0.25">
      <c r="A141" s="12"/>
      <c r="B141" s="12"/>
      <c r="C141" s="12"/>
      <c r="D141" s="10"/>
      <c r="E141" s="12"/>
      <c r="F141" s="13"/>
      <c r="G141" s="12"/>
      <c r="H141" s="12"/>
      <c r="I141" s="12"/>
      <c r="J141" s="47"/>
      <c r="K141" s="54"/>
    </row>
    <row r="142" spans="1:11" x14ac:dyDescent="0.25">
      <c r="A142" s="6">
        <v>25</v>
      </c>
      <c r="B142" s="6">
        <v>8</v>
      </c>
      <c r="C142" s="6">
        <v>2002</v>
      </c>
      <c r="D142" s="5" t="s">
        <v>67</v>
      </c>
      <c r="E142" s="14" t="s">
        <v>44</v>
      </c>
      <c r="F142" s="7" t="s">
        <v>60</v>
      </c>
      <c r="G142" s="6">
        <v>1</v>
      </c>
      <c r="H142" s="14" t="s">
        <v>44</v>
      </c>
      <c r="I142" s="6">
        <v>0</v>
      </c>
      <c r="J142" s="3" t="s">
        <v>17</v>
      </c>
      <c r="K142" s="20">
        <v>884</v>
      </c>
    </row>
    <row r="143" spans="1:11" x14ac:dyDescent="0.25">
      <c r="A143" s="6">
        <v>27</v>
      </c>
      <c r="B143" s="6">
        <v>8</v>
      </c>
      <c r="C143" s="6">
        <v>2002</v>
      </c>
      <c r="D143" s="7" t="s">
        <v>60</v>
      </c>
      <c r="E143" s="14" t="s">
        <v>44</v>
      </c>
      <c r="F143" s="5" t="s">
        <v>67</v>
      </c>
      <c r="G143" s="6">
        <v>0</v>
      </c>
      <c r="H143" s="14" t="s">
        <v>44</v>
      </c>
      <c r="I143" s="6">
        <v>2</v>
      </c>
      <c r="J143" s="3" t="s">
        <v>403</v>
      </c>
      <c r="K143" s="20">
        <v>889</v>
      </c>
    </row>
    <row r="144" spans="1:11" x14ac:dyDescent="0.25">
      <c r="A144" s="6">
        <v>29</v>
      </c>
      <c r="B144" s="6">
        <v>8</v>
      </c>
      <c r="C144" s="6">
        <v>2002</v>
      </c>
      <c r="D144" s="5" t="s">
        <v>67</v>
      </c>
      <c r="E144" s="14" t="s">
        <v>44</v>
      </c>
      <c r="F144" s="7" t="s">
        <v>60</v>
      </c>
      <c r="G144" s="6">
        <v>2</v>
      </c>
      <c r="H144" s="14" t="s">
        <v>44</v>
      </c>
      <c r="I144" s="6">
        <v>0</v>
      </c>
      <c r="J144" s="3" t="s">
        <v>404</v>
      </c>
      <c r="K144" s="20">
        <v>916</v>
      </c>
    </row>
    <row r="145" spans="1:11" x14ac:dyDescent="0.25">
      <c r="D145" s="3"/>
      <c r="F145" s="3"/>
      <c r="H145" s="3"/>
      <c r="J145" s="3"/>
    </row>
    <row r="146" spans="1:11" x14ac:dyDescent="0.25">
      <c r="A146" s="6">
        <v>25</v>
      </c>
      <c r="B146" s="6">
        <v>8</v>
      </c>
      <c r="C146" s="6">
        <v>2002</v>
      </c>
      <c r="D146" s="7" t="s">
        <v>109</v>
      </c>
      <c r="E146" s="14" t="s">
        <v>44</v>
      </c>
      <c r="F146" s="5" t="s">
        <v>110</v>
      </c>
      <c r="G146" s="6">
        <v>1</v>
      </c>
      <c r="H146" s="14" t="s">
        <v>44</v>
      </c>
      <c r="I146" s="6">
        <v>2</v>
      </c>
      <c r="J146" s="3" t="s">
        <v>405</v>
      </c>
      <c r="K146" s="6">
        <v>844</v>
      </c>
    </row>
    <row r="147" spans="1:11" x14ac:dyDescent="0.25">
      <c r="A147" s="6">
        <v>27</v>
      </c>
      <c r="B147" s="6">
        <v>8</v>
      </c>
      <c r="C147" s="6">
        <v>2002</v>
      </c>
      <c r="D147" s="7" t="s">
        <v>110</v>
      </c>
      <c r="E147" s="14" t="s">
        <v>44</v>
      </c>
      <c r="F147" s="5" t="s">
        <v>109</v>
      </c>
      <c r="G147" s="6">
        <v>0</v>
      </c>
      <c r="H147" s="14" t="s">
        <v>44</v>
      </c>
      <c r="I147" s="6">
        <v>2</v>
      </c>
      <c r="J147" s="3" t="s">
        <v>331</v>
      </c>
      <c r="K147" s="20">
        <v>1647</v>
      </c>
    </row>
    <row r="148" spans="1:11" x14ac:dyDescent="0.25">
      <c r="A148" s="6">
        <v>29</v>
      </c>
      <c r="B148" s="6">
        <v>8</v>
      </c>
      <c r="C148" s="6">
        <v>2002</v>
      </c>
      <c r="D148" s="7" t="s">
        <v>109</v>
      </c>
      <c r="E148" s="14" t="s">
        <v>44</v>
      </c>
      <c r="F148" s="5" t="s">
        <v>110</v>
      </c>
      <c r="G148" s="6">
        <v>0</v>
      </c>
      <c r="H148" s="14" t="s">
        <v>44</v>
      </c>
      <c r="I148" s="6">
        <v>2</v>
      </c>
      <c r="J148" s="3" t="s">
        <v>64</v>
      </c>
      <c r="K148" s="20">
        <v>749</v>
      </c>
    </row>
    <row r="149" spans="1:11" x14ac:dyDescent="0.25">
      <c r="A149" s="6">
        <v>31</v>
      </c>
      <c r="B149" s="6">
        <v>8</v>
      </c>
      <c r="C149" s="6">
        <v>2002</v>
      </c>
      <c r="D149" s="5" t="s">
        <v>110</v>
      </c>
      <c r="E149" s="14" t="s">
        <v>44</v>
      </c>
      <c r="F149" s="7" t="s">
        <v>109</v>
      </c>
      <c r="G149" s="6">
        <v>2</v>
      </c>
      <c r="H149" s="14" t="s">
        <v>44</v>
      </c>
      <c r="I149" s="6">
        <v>0</v>
      </c>
      <c r="J149" s="3" t="s">
        <v>406</v>
      </c>
      <c r="K149" s="20">
        <v>1109</v>
      </c>
    </row>
    <row r="150" spans="1:11" x14ac:dyDescent="0.25">
      <c r="D150" s="26"/>
      <c r="E150" s="14"/>
      <c r="F150" s="5"/>
      <c r="H150" s="14"/>
      <c r="J150" s="7" t="s">
        <v>47</v>
      </c>
      <c r="K150" s="6">
        <f>SUM(K142:K149)</f>
        <v>7038</v>
      </c>
    </row>
    <row r="151" spans="1:11" x14ac:dyDescent="0.25">
      <c r="D151" s="37"/>
      <c r="E151" s="14"/>
      <c r="F151" s="26"/>
      <c r="H151" s="14"/>
      <c r="J151" s="7" t="s">
        <v>46</v>
      </c>
      <c r="K151" s="19">
        <f>PRODUCT(K150/7)</f>
        <v>1005.4285714285714</v>
      </c>
    </row>
    <row r="152" spans="1:11" x14ac:dyDescent="0.25">
      <c r="D152" s="5"/>
      <c r="E152" s="6"/>
      <c r="J152" s="3"/>
      <c r="K152" s="20"/>
    </row>
    <row r="153" spans="1:11" x14ac:dyDescent="0.25">
      <c r="A153" s="12"/>
      <c r="B153" s="12"/>
      <c r="C153" s="12"/>
      <c r="D153" s="10"/>
      <c r="E153" s="12"/>
      <c r="F153" s="13"/>
      <c r="G153" s="12"/>
      <c r="H153" s="12"/>
      <c r="I153" s="12"/>
      <c r="J153" s="47"/>
      <c r="K153" s="54"/>
    </row>
    <row r="154" spans="1:11" x14ac:dyDescent="0.25">
      <c r="A154" s="6">
        <v>17</v>
      </c>
      <c r="B154" s="6">
        <v>8</v>
      </c>
      <c r="C154" s="6">
        <v>2003</v>
      </c>
      <c r="D154" s="5" t="s">
        <v>67</v>
      </c>
      <c r="E154" s="14" t="s">
        <v>44</v>
      </c>
      <c r="F154" s="7" t="s">
        <v>116</v>
      </c>
      <c r="G154" s="6">
        <v>1</v>
      </c>
      <c r="H154" s="14" t="s">
        <v>44</v>
      </c>
      <c r="I154" s="6">
        <v>0</v>
      </c>
      <c r="J154" s="3" t="s">
        <v>407</v>
      </c>
      <c r="K154" s="20">
        <v>902</v>
      </c>
    </row>
    <row r="155" spans="1:11" x14ac:dyDescent="0.25">
      <c r="A155" s="6">
        <v>19</v>
      </c>
      <c r="B155" s="6">
        <v>8</v>
      </c>
      <c r="C155" s="6">
        <v>2003</v>
      </c>
      <c r="D155" s="7" t="s">
        <v>116</v>
      </c>
      <c r="E155" s="14" t="s">
        <v>44</v>
      </c>
      <c r="F155" s="5" t="s">
        <v>67</v>
      </c>
      <c r="G155" s="6">
        <v>0</v>
      </c>
      <c r="H155" s="14" t="s">
        <v>44</v>
      </c>
      <c r="I155" s="6">
        <v>2</v>
      </c>
      <c r="J155" s="3" t="s">
        <v>408</v>
      </c>
      <c r="K155" s="20">
        <v>565</v>
      </c>
    </row>
    <row r="156" spans="1:11" x14ac:dyDescent="0.25">
      <c r="A156" s="6">
        <v>21</v>
      </c>
      <c r="B156" s="6">
        <v>8</v>
      </c>
      <c r="C156" s="6">
        <v>2003</v>
      </c>
      <c r="D156" s="5" t="s">
        <v>67</v>
      </c>
      <c r="E156" s="14" t="s">
        <v>44</v>
      </c>
      <c r="F156" s="7" t="s">
        <v>116</v>
      </c>
      <c r="G156" s="6">
        <v>2</v>
      </c>
      <c r="H156" s="14" t="s">
        <v>44</v>
      </c>
      <c r="I156" s="6">
        <v>1</v>
      </c>
      <c r="J156" s="3" t="s">
        <v>409</v>
      </c>
      <c r="K156" s="20">
        <v>589</v>
      </c>
    </row>
    <row r="157" spans="1:11" x14ac:dyDescent="0.25">
      <c r="A157" s="6">
        <v>24</v>
      </c>
      <c r="B157" s="6">
        <v>8</v>
      </c>
      <c r="C157" s="6">
        <v>2003</v>
      </c>
      <c r="D157" s="7" t="s">
        <v>116</v>
      </c>
      <c r="E157" s="14" t="s">
        <v>44</v>
      </c>
      <c r="F157" s="5" t="s">
        <v>67</v>
      </c>
      <c r="G157" s="6">
        <v>0</v>
      </c>
      <c r="H157" s="14" t="s">
        <v>44</v>
      </c>
      <c r="I157" s="6">
        <v>2</v>
      </c>
      <c r="J157" s="3" t="s">
        <v>315</v>
      </c>
      <c r="K157" s="20">
        <v>407</v>
      </c>
    </row>
    <row r="158" spans="1:11" x14ac:dyDescent="0.25">
      <c r="D158" s="3"/>
      <c r="F158" s="3"/>
      <c r="H158" s="3"/>
      <c r="J158" s="3"/>
    </row>
    <row r="159" spans="1:11" x14ac:dyDescent="0.25">
      <c r="A159" s="6">
        <v>17</v>
      </c>
      <c r="B159" s="6">
        <v>8</v>
      </c>
      <c r="C159" s="6">
        <v>2003</v>
      </c>
      <c r="D159" s="7" t="s">
        <v>5</v>
      </c>
      <c r="E159" s="14" t="s">
        <v>44</v>
      </c>
      <c r="F159" s="5" t="s">
        <v>119</v>
      </c>
      <c r="G159" s="6">
        <v>1</v>
      </c>
      <c r="H159" s="14" t="s">
        <v>44</v>
      </c>
      <c r="I159" s="6">
        <v>2</v>
      </c>
      <c r="J159" s="3" t="s">
        <v>410</v>
      </c>
      <c r="K159" s="6">
        <v>1047</v>
      </c>
    </row>
    <row r="160" spans="1:11" x14ac:dyDescent="0.25">
      <c r="A160" s="6">
        <v>20</v>
      </c>
      <c r="B160" s="6">
        <v>8</v>
      </c>
      <c r="C160" s="6">
        <v>2003</v>
      </c>
      <c r="D160" s="5" t="s">
        <v>119</v>
      </c>
      <c r="E160" s="14" t="s">
        <v>44</v>
      </c>
      <c r="F160" s="7" t="s">
        <v>5</v>
      </c>
      <c r="G160" s="6">
        <v>2</v>
      </c>
      <c r="H160" s="14" t="s">
        <v>44</v>
      </c>
      <c r="I160" s="6">
        <v>1</v>
      </c>
      <c r="J160" s="3" t="s">
        <v>411</v>
      </c>
      <c r="K160" s="20">
        <v>701</v>
      </c>
    </row>
    <row r="161" spans="1:11" x14ac:dyDescent="0.25">
      <c r="A161" s="6">
        <v>23</v>
      </c>
      <c r="B161" s="6">
        <v>8</v>
      </c>
      <c r="C161" s="6">
        <v>2003</v>
      </c>
      <c r="D161" s="5" t="s">
        <v>5</v>
      </c>
      <c r="E161" s="14" t="s">
        <v>44</v>
      </c>
      <c r="F161" s="7" t="s">
        <v>119</v>
      </c>
      <c r="G161" s="6">
        <v>2</v>
      </c>
      <c r="H161" s="14" t="s">
        <v>44</v>
      </c>
      <c r="I161" s="6">
        <v>0</v>
      </c>
      <c r="J161" s="3" t="s">
        <v>412</v>
      </c>
      <c r="K161" s="20">
        <v>597</v>
      </c>
    </row>
    <row r="162" spans="1:11" x14ac:dyDescent="0.25">
      <c r="A162" s="6">
        <v>24</v>
      </c>
      <c r="B162" s="6">
        <v>8</v>
      </c>
      <c r="C162" s="6">
        <v>2003</v>
      </c>
      <c r="D162" s="5" t="s">
        <v>119</v>
      </c>
      <c r="E162" s="14" t="s">
        <v>44</v>
      </c>
      <c r="F162" s="7" t="s">
        <v>5</v>
      </c>
      <c r="G162" s="6">
        <v>2</v>
      </c>
      <c r="H162" s="14" t="s">
        <v>44</v>
      </c>
      <c r="I162" s="6">
        <v>0</v>
      </c>
      <c r="J162" s="3" t="s">
        <v>413</v>
      </c>
      <c r="K162" s="20">
        <v>883</v>
      </c>
    </row>
    <row r="163" spans="1:11" x14ac:dyDescent="0.25">
      <c r="A163" s="6">
        <v>27</v>
      </c>
      <c r="B163" s="6">
        <v>8</v>
      </c>
      <c r="C163" s="6">
        <v>2003</v>
      </c>
      <c r="D163" s="5" t="s">
        <v>5</v>
      </c>
      <c r="E163" s="14" t="s">
        <v>44</v>
      </c>
      <c r="F163" s="7" t="s">
        <v>119</v>
      </c>
      <c r="G163" s="6">
        <v>2</v>
      </c>
      <c r="H163" s="14" t="s">
        <v>44</v>
      </c>
      <c r="I163" s="6">
        <v>1</v>
      </c>
      <c r="J163" s="3" t="s">
        <v>294</v>
      </c>
      <c r="K163" s="20">
        <v>547</v>
      </c>
    </row>
    <row r="164" spans="1:11" x14ac:dyDescent="0.25">
      <c r="A164" s="6">
        <v>30</v>
      </c>
      <c r="B164" s="6">
        <v>8</v>
      </c>
      <c r="C164" s="6">
        <v>2003</v>
      </c>
      <c r="D164" s="7" t="s">
        <v>119</v>
      </c>
      <c r="E164" s="14" t="s">
        <v>44</v>
      </c>
      <c r="F164" s="5" t="s">
        <v>5</v>
      </c>
      <c r="G164" s="6">
        <v>0</v>
      </c>
      <c r="H164" s="14" t="s">
        <v>44</v>
      </c>
      <c r="I164" s="6">
        <v>2</v>
      </c>
      <c r="J164" s="3" t="s">
        <v>414</v>
      </c>
      <c r="K164" s="20">
        <v>582</v>
      </c>
    </row>
    <row r="165" spans="1:11" x14ac:dyDescent="0.25">
      <c r="A165" s="6">
        <v>31</v>
      </c>
      <c r="B165" s="6">
        <v>8</v>
      </c>
      <c r="C165" s="6">
        <v>2003</v>
      </c>
      <c r="D165" s="7" t="s">
        <v>5</v>
      </c>
      <c r="E165" s="14" t="s">
        <v>44</v>
      </c>
      <c r="F165" s="5" t="s">
        <v>119</v>
      </c>
      <c r="G165" s="6">
        <v>1</v>
      </c>
      <c r="H165" s="14" t="s">
        <v>44</v>
      </c>
      <c r="I165" s="6">
        <v>2</v>
      </c>
      <c r="J165" s="3" t="s">
        <v>415</v>
      </c>
      <c r="K165" s="20">
        <v>972</v>
      </c>
    </row>
    <row r="166" spans="1:11" x14ac:dyDescent="0.25">
      <c r="D166" s="26"/>
      <c r="E166" s="14"/>
      <c r="F166" s="5"/>
      <c r="H166" s="14"/>
      <c r="J166" s="7" t="s">
        <v>47</v>
      </c>
      <c r="K166" s="6">
        <f>SUM(K154:K165)</f>
        <v>7792</v>
      </c>
    </row>
    <row r="167" spans="1:11" x14ac:dyDescent="0.25">
      <c r="D167" s="37"/>
      <c r="E167" s="14"/>
      <c r="F167" s="26"/>
      <c r="H167" s="14"/>
      <c r="J167" s="7" t="s">
        <v>46</v>
      </c>
      <c r="K167" s="19">
        <f>PRODUCT(K166/11)</f>
        <v>708.36363636363637</v>
      </c>
    </row>
    <row r="168" spans="1:11" x14ac:dyDescent="0.25">
      <c r="D168" s="5"/>
      <c r="E168" s="14"/>
      <c r="H168" s="14"/>
      <c r="J168" s="3"/>
      <c r="K168" s="20"/>
    </row>
    <row r="169" spans="1:11" x14ac:dyDescent="0.25">
      <c r="A169" s="12"/>
      <c r="B169" s="12"/>
      <c r="C169" s="12"/>
      <c r="D169" s="52"/>
      <c r="E169" s="15"/>
      <c r="F169" s="13"/>
      <c r="G169" s="12"/>
      <c r="H169" s="15"/>
      <c r="I169" s="12"/>
      <c r="J169" s="11"/>
      <c r="K169" s="54"/>
    </row>
    <row r="170" spans="1:11" x14ac:dyDescent="0.25">
      <c r="A170" s="6">
        <v>26</v>
      </c>
      <c r="B170" s="6">
        <v>8</v>
      </c>
      <c r="C170" s="6">
        <v>2004</v>
      </c>
      <c r="D170" s="5" t="s">
        <v>67</v>
      </c>
      <c r="E170" s="14" t="s">
        <v>44</v>
      </c>
      <c r="F170" s="7" t="s">
        <v>5</v>
      </c>
      <c r="G170" s="6">
        <v>2</v>
      </c>
      <c r="H170" s="14" t="s">
        <v>44</v>
      </c>
      <c r="I170" s="6">
        <v>0</v>
      </c>
      <c r="J170" s="3" t="s">
        <v>416</v>
      </c>
      <c r="K170" s="20">
        <v>342</v>
      </c>
    </row>
    <row r="171" spans="1:11" x14ac:dyDescent="0.25">
      <c r="A171" s="6">
        <v>28</v>
      </c>
      <c r="B171" s="6">
        <v>8</v>
      </c>
      <c r="C171" s="6">
        <v>2004</v>
      </c>
      <c r="D171" s="7" t="s">
        <v>5</v>
      </c>
      <c r="E171" s="14" t="s">
        <v>44</v>
      </c>
      <c r="F171" s="5" t="s">
        <v>67</v>
      </c>
      <c r="G171" s="6">
        <v>0</v>
      </c>
      <c r="H171" s="14" t="s">
        <v>44</v>
      </c>
      <c r="I171" s="6">
        <v>2</v>
      </c>
      <c r="J171" s="3" t="s">
        <v>42</v>
      </c>
      <c r="K171" s="20">
        <v>342</v>
      </c>
    </row>
    <row r="172" spans="1:11" x14ac:dyDescent="0.25">
      <c r="A172" s="6">
        <v>29</v>
      </c>
      <c r="B172" s="6">
        <v>8</v>
      </c>
      <c r="C172" s="6">
        <v>2004</v>
      </c>
      <c r="D172" s="5" t="s">
        <v>67</v>
      </c>
      <c r="E172" s="14" t="s">
        <v>44</v>
      </c>
      <c r="F172" s="7" t="s">
        <v>5</v>
      </c>
      <c r="G172" s="6">
        <v>2</v>
      </c>
      <c r="H172" s="14" t="s">
        <v>44</v>
      </c>
      <c r="I172" s="6">
        <v>0</v>
      </c>
      <c r="J172" s="3" t="s">
        <v>417</v>
      </c>
      <c r="K172" s="20">
        <v>368</v>
      </c>
    </row>
    <row r="173" spans="1:11" x14ac:dyDescent="0.25">
      <c r="D173" s="3"/>
      <c r="F173" s="3"/>
      <c r="H173" s="3"/>
      <c r="J173" s="3"/>
    </row>
    <row r="174" spans="1:11" x14ac:dyDescent="0.25">
      <c r="A174" s="6">
        <v>26</v>
      </c>
      <c r="B174" s="6">
        <v>8</v>
      </c>
      <c r="C174" s="6">
        <v>2004</v>
      </c>
      <c r="D174" s="5" t="s">
        <v>109</v>
      </c>
      <c r="E174" s="14" t="s">
        <v>44</v>
      </c>
      <c r="F174" s="7" t="s">
        <v>110</v>
      </c>
      <c r="G174" s="6">
        <v>2</v>
      </c>
      <c r="H174" s="14" t="s">
        <v>44</v>
      </c>
      <c r="I174" s="6">
        <v>0</v>
      </c>
      <c r="J174" s="3" t="s">
        <v>418</v>
      </c>
      <c r="K174" s="6">
        <v>496</v>
      </c>
    </row>
    <row r="175" spans="1:11" x14ac:dyDescent="0.25">
      <c r="A175" s="6">
        <v>28</v>
      </c>
      <c r="B175" s="6">
        <v>8</v>
      </c>
      <c r="C175" s="6">
        <v>2004</v>
      </c>
      <c r="D175" s="5" t="s">
        <v>110</v>
      </c>
      <c r="E175" s="14" t="s">
        <v>44</v>
      </c>
      <c r="F175" s="7" t="s">
        <v>109</v>
      </c>
      <c r="G175" s="6">
        <v>1</v>
      </c>
      <c r="H175" s="14" t="s">
        <v>44</v>
      </c>
      <c r="I175" s="6">
        <v>0</v>
      </c>
      <c r="J175" s="3" t="s">
        <v>52</v>
      </c>
      <c r="K175" s="20">
        <v>625</v>
      </c>
    </row>
    <row r="176" spans="1:11" x14ac:dyDescent="0.25">
      <c r="A176" s="6">
        <v>29</v>
      </c>
      <c r="B176" s="6">
        <v>8</v>
      </c>
      <c r="C176" s="6">
        <v>2004</v>
      </c>
      <c r="D176" s="5" t="s">
        <v>109</v>
      </c>
      <c r="E176" s="14" t="s">
        <v>44</v>
      </c>
      <c r="F176" s="7" t="s">
        <v>110</v>
      </c>
      <c r="G176" s="6">
        <v>2</v>
      </c>
      <c r="H176" s="14" t="s">
        <v>44</v>
      </c>
      <c r="I176" s="6">
        <v>0</v>
      </c>
      <c r="J176" s="3" t="s">
        <v>419</v>
      </c>
      <c r="K176" s="20">
        <v>513</v>
      </c>
    </row>
    <row r="177" spans="1:11" x14ac:dyDescent="0.25">
      <c r="A177" s="6">
        <v>2</v>
      </c>
      <c r="B177" s="6">
        <v>9</v>
      </c>
      <c r="C177" s="6">
        <v>2004</v>
      </c>
      <c r="D177" s="5" t="s">
        <v>110</v>
      </c>
      <c r="E177" s="14" t="s">
        <v>44</v>
      </c>
      <c r="F177" s="7" t="s">
        <v>109</v>
      </c>
      <c r="G177" s="6">
        <v>1</v>
      </c>
      <c r="H177" s="14" t="s">
        <v>44</v>
      </c>
      <c r="I177" s="6">
        <v>0</v>
      </c>
      <c r="J177" s="3" t="s">
        <v>420</v>
      </c>
      <c r="K177" s="20">
        <v>1025</v>
      </c>
    </row>
    <row r="178" spans="1:11" x14ac:dyDescent="0.25">
      <c r="A178" s="6">
        <v>5</v>
      </c>
      <c r="B178" s="6">
        <v>9</v>
      </c>
      <c r="C178" s="6">
        <v>2004</v>
      </c>
      <c r="D178" s="5" t="s">
        <v>109</v>
      </c>
      <c r="E178" s="14" t="s">
        <v>44</v>
      </c>
      <c r="F178" s="7" t="s">
        <v>110</v>
      </c>
      <c r="G178" s="6">
        <v>1</v>
      </c>
      <c r="H178" s="14" t="s">
        <v>44</v>
      </c>
      <c r="I178" s="6">
        <v>0</v>
      </c>
      <c r="J178" s="3" t="s">
        <v>421</v>
      </c>
      <c r="K178" s="20">
        <v>969</v>
      </c>
    </row>
    <row r="179" spans="1:11" x14ac:dyDescent="0.25">
      <c r="D179" s="26"/>
      <c r="E179" s="14"/>
      <c r="F179" s="5"/>
      <c r="H179" s="14"/>
      <c r="J179" s="7" t="s">
        <v>47</v>
      </c>
      <c r="K179" s="6">
        <f>SUM(K170:K178)</f>
        <v>4680</v>
      </c>
    </row>
    <row r="180" spans="1:11" x14ac:dyDescent="0.25">
      <c r="D180" s="37"/>
      <c r="E180" s="14"/>
      <c r="F180" s="26"/>
      <c r="H180" s="14"/>
      <c r="J180" s="7" t="s">
        <v>46</v>
      </c>
      <c r="K180" s="19">
        <f>PRODUCT(K179/8)</f>
        <v>585</v>
      </c>
    </row>
    <row r="181" spans="1:11" x14ac:dyDescent="0.25">
      <c r="D181" s="5"/>
      <c r="E181" s="6"/>
      <c r="J181" s="3"/>
      <c r="K181" s="20"/>
    </row>
    <row r="182" spans="1:11" x14ac:dyDescent="0.25">
      <c r="A182" s="12"/>
      <c r="B182" s="12"/>
      <c r="C182" s="12"/>
      <c r="D182" s="10"/>
      <c r="E182" s="11"/>
      <c r="F182" s="13"/>
      <c r="G182" s="15"/>
      <c r="H182" s="11"/>
      <c r="I182" s="12"/>
      <c r="J182" s="11"/>
      <c r="K182" s="12"/>
    </row>
    <row r="183" spans="1:11" x14ac:dyDescent="0.25">
      <c r="A183" s="6">
        <v>27</v>
      </c>
      <c r="B183" s="6">
        <v>8</v>
      </c>
      <c r="C183" s="6">
        <v>2005</v>
      </c>
      <c r="D183" s="5" t="s">
        <v>251</v>
      </c>
      <c r="E183" s="14" t="s">
        <v>44</v>
      </c>
      <c r="F183" s="7" t="s">
        <v>113</v>
      </c>
      <c r="G183" s="6">
        <v>2</v>
      </c>
      <c r="H183" s="14" t="s">
        <v>44</v>
      </c>
      <c r="I183" s="6">
        <v>0</v>
      </c>
      <c r="J183" s="3" t="s">
        <v>422</v>
      </c>
      <c r="K183" s="20">
        <v>511</v>
      </c>
    </row>
    <row r="184" spans="1:11" x14ac:dyDescent="0.25">
      <c r="A184" s="6">
        <v>28</v>
      </c>
      <c r="B184" s="6">
        <v>8</v>
      </c>
      <c r="C184" s="6">
        <v>2005</v>
      </c>
      <c r="D184" s="5" t="s">
        <v>113</v>
      </c>
      <c r="E184" s="14" t="s">
        <v>44</v>
      </c>
      <c r="F184" s="7" t="s">
        <v>251</v>
      </c>
      <c r="G184" s="6">
        <v>2</v>
      </c>
      <c r="H184" s="14" t="s">
        <v>44</v>
      </c>
      <c r="I184" s="6">
        <v>0</v>
      </c>
      <c r="J184" s="3" t="s">
        <v>423</v>
      </c>
      <c r="K184" s="20">
        <v>300</v>
      </c>
    </row>
    <row r="185" spans="1:11" x14ac:dyDescent="0.25">
      <c r="A185" s="6">
        <v>1</v>
      </c>
      <c r="B185" s="6">
        <v>9</v>
      </c>
      <c r="C185" s="6">
        <v>2005</v>
      </c>
      <c r="D185" s="5" t="s">
        <v>251</v>
      </c>
      <c r="E185" s="14" t="s">
        <v>44</v>
      </c>
      <c r="F185" s="7" t="s">
        <v>113</v>
      </c>
      <c r="G185" s="6">
        <v>2</v>
      </c>
      <c r="H185" s="14" t="s">
        <v>44</v>
      </c>
      <c r="I185" s="6">
        <v>0</v>
      </c>
      <c r="J185" s="3" t="s">
        <v>424</v>
      </c>
      <c r="K185" s="20">
        <v>796</v>
      </c>
    </row>
    <row r="186" spans="1:11" x14ac:dyDescent="0.25">
      <c r="A186" s="6">
        <v>3</v>
      </c>
      <c r="B186" s="6">
        <v>9</v>
      </c>
      <c r="C186" s="6">
        <v>2005</v>
      </c>
      <c r="D186" s="7" t="s">
        <v>113</v>
      </c>
      <c r="E186" s="14" t="s">
        <v>44</v>
      </c>
      <c r="F186" s="5" t="s">
        <v>251</v>
      </c>
      <c r="G186" s="6">
        <v>1</v>
      </c>
      <c r="H186" s="14" t="s">
        <v>44</v>
      </c>
      <c r="I186" s="6">
        <v>2</v>
      </c>
      <c r="J186" s="3" t="s">
        <v>425</v>
      </c>
      <c r="K186" s="20">
        <v>502</v>
      </c>
    </row>
    <row r="187" spans="1:11" x14ac:dyDescent="0.25">
      <c r="D187" s="3"/>
      <c r="F187" s="3"/>
      <c r="H187" s="3"/>
      <c r="J187" s="3"/>
    </row>
    <row r="188" spans="1:11" x14ac:dyDescent="0.25">
      <c r="A188" s="6">
        <v>27</v>
      </c>
      <c r="B188" s="6">
        <v>8</v>
      </c>
      <c r="C188" s="6">
        <v>2005</v>
      </c>
      <c r="D188" s="5" t="s">
        <v>110</v>
      </c>
      <c r="E188" s="14" t="s">
        <v>44</v>
      </c>
      <c r="F188" s="7" t="s">
        <v>109</v>
      </c>
      <c r="G188" s="6">
        <v>2</v>
      </c>
      <c r="H188" s="14" t="s">
        <v>44</v>
      </c>
      <c r="I188" s="6">
        <v>1</v>
      </c>
      <c r="J188" s="3" t="s">
        <v>330</v>
      </c>
      <c r="K188" s="6">
        <v>925</v>
      </c>
    </row>
    <row r="189" spans="1:11" x14ac:dyDescent="0.25">
      <c r="A189" s="6">
        <v>28</v>
      </c>
      <c r="B189" s="6">
        <v>8</v>
      </c>
      <c r="C189" s="6">
        <v>2005</v>
      </c>
      <c r="D189" s="7" t="s">
        <v>109</v>
      </c>
      <c r="E189" s="14" t="s">
        <v>44</v>
      </c>
      <c r="F189" s="5" t="s">
        <v>110</v>
      </c>
      <c r="G189" s="6">
        <v>1</v>
      </c>
      <c r="H189" s="14" t="s">
        <v>44</v>
      </c>
      <c r="I189" s="6">
        <v>2</v>
      </c>
      <c r="J189" s="3" t="s">
        <v>426</v>
      </c>
      <c r="K189" s="20">
        <v>569</v>
      </c>
    </row>
    <row r="190" spans="1:11" x14ac:dyDescent="0.25">
      <c r="A190" s="6">
        <v>1</v>
      </c>
      <c r="B190" s="6">
        <v>9</v>
      </c>
      <c r="C190" s="6">
        <v>2005</v>
      </c>
      <c r="D190" s="5" t="s">
        <v>110</v>
      </c>
      <c r="E190" s="14" t="s">
        <v>44</v>
      </c>
      <c r="F190" s="7" t="s">
        <v>109</v>
      </c>
      <c r="G190" s="6">
        <v>2</v>
      </c>
      <c r="H190" s="14" t="s">
        <v>44</v>
      </c>
      <c r="I190" s="6">
        <v>0</v>
      </c>
      <c r="J190" s="3" t="s">
        <v>427</v>
      </c>
      <c r="K190" s="20">
        <v>1838</v>
      </c>
    </row>
    <row r="191" spans="1:11" x14ac:dyDescent="0.25">
      <c r="D191" s="26"/>
      <c r="E191" s="14"/>
      <c r="F191" s="5"/>
      <c r="H191" s="14"/>
      <c r="J191" s="7" t="s">
        <v>47</v>
      </c>
      <c r="K191" s="6">
        <f>SUM(K183:K190)</f>
        <v>5441</v>
      </c>
    </row>
    <row r="192" spans="1:11" x14ac:dyDescent="0.25">
      <c r="D192" s="37"/>
      <c r="E192" s="14"/>
      <c r="F192" s="26"/>
      <c r="H192" s="14"/>
      <c r="J192" s="7" t="s">
        <v>46</v>
      </c>
      <c r="K192" s="19">
        <f>PRODUCT(K191/7)</f>
        <v>777.28571428571433</v>
      </c>
    </row>
    <row r="193" spans="1:11" x14ac:dyDescent="0.25">
      <c r="D193" s="5"/>
      <c r="E193" s="6"/>
      <c r="J193" s="3"/>
      <c r="K193" s="20"/>
    </row>
    <row r="194" spans="1:11" x14ac:dyDescent="0.25">
      <c r="A194" s="12"/>
      <c r="B194" s="12"/>
      <c r="C194" s="12"/>
      <c r="D194" s="10"/>
      <c r="E194" s="11"/>
      <c r="F194" s="13"/>
      <c r="G194" s="15"/>
      <c r="H194" s="11"/>
      <c r="I194" s="12"/>
      <c r="J194" s="47"/>
      <c r="K194" s="12"/>
    </row>
    <row r="195" spans="1:11" x14ac:dyDescent="0.25">
      <c r="A195" s="6">
        <v>24</v>
      </c>
      <c r="B195" s="6">
        <v>8</v>
      </c>
      <c r="C195" s="6">
        <v>2006</v>
      </c>
      <c r="D195" s="5" t="s">
        <v>251</v>
      </c>
      <c r="E195" s="14" t="s">
        <v>44</v>
      </c>
      <c r="F195" s="7" t="s">
        <v>255</v>
      </c>
      <c r="G195" s="6">
        <v>1</v>
      </c>
      <c r="H195" s="14" t="s">
        <v>44</v>
      </c>
      <c r="I195" s="6">
        <v>0</v>
      </c>
      <c r="J195" s="3" t="s">
        <v>428</v>
      </c>
      <c r="K195" s="20">
        <v>796</v>
      </c>
    </row>
    <row r="196" spans="1:11" x14ac:dyDescent="0.25">
      <c r="A196" s="6">
        <v>26</v>
      </c>
      <c r="B196" s="6">
        <v>8</v>
      </c>
      <c r="C196" s="6">
        <v>2006</v>
      </c>
      <c r="D196" s="7" t="s">
        <v>255</v>
      </c>
      <c r="E196" s="14" t="s">
        <v>44</v>
      </c>
      <c r="F196" s="5" t="s">
        <v>251</v>
      </c>
      <c r="G196" s="6">
        <v>0</v>
      </c>
      <c r="H196" s="14" t="s">
        <v>44</v>
      </c>
      <c r="I196" s="6">
        <v>2</v>
      </c>
      <c r="J196" s="3" t="s">
        <v>54</v>
      </c>
      <c r="K196" s="20">
        <v>382</v>
      </c>
    </row>
    <row r="197" spans="1:11" x14ac:dyDescent="0.25">
      <c r="A197" s="6">
        <v>27</v>
      </c>
      <c r="B197" s="6">
        <v>8</v>
      </c>
      <c r="C197" s="6">
        <v>2006</v>
      </c>
      <c r="D197" s="5" t="s">
        <v>251</v>
      </c>
      <c r="E197" s="14" t="s">
        <v>44</v>
      </c>
      <c r="F197" s="7" t="s">
        <v>255</v>
      </c>
      <c r="G197" s="6">
        <v>2</v>
      </c>
      <c r="H197" s="14" t="s">
        <v>44</v>
      </c>
      <c r="I197" s="6">
        <v>1</v>
      </c>
      <c r="J197" s="3" t="s">
        <v>429</v>
      </c>
      <c r="K197" s="20">
        <v>911</v>
      </c>
    </row>
    <row r="198" spans="1:11" x14ac:dyDescent="0.25">
      <c r="D198" s="3"/>
      <c r="F198" s="3"/>
      <c r="H198" s="3"/>
      <c r="J198" s="23"/>
    </row>
    <row r="199" spans="1:11" x14ac:dyDescent="0.25">
      <c r="A199" s="6">
        <v>24</v>
      </c>
      <c r="B199" s="6">
        <v>8</v>
      </c>
      <c r="C199" s="6">
        <v>2006</v>
      </c>
      <c r="D199" s="7" t="s">
        <v>110</v>
      </c>
      <c r="E199" s="14" t="s">
        <v>44</v>
      </c>
      <c r="F199" s="5" t="s">
        <v>113</v>
      </c>
      <c r="G199" s="6">
        <v>0</v>
      </c>
      <c r="H199" s="14" t="s">
        <v>44</v>
      </c>
      <c r="I199" s="6">
        <v>1</v>
      </c>
      <c r="J199" s="3" t="s">
        <v>430</v>
      </c>
      <c r="K199" s="6">
        <v>1230</v>
      </c>
    </row>
    <row r="200" spans="1:11" x14ac:dyDescent="0.25">
      <c r="A200" s="6">
        <v>26</v>
      </c>
      <c r="B200" s="6">
        <v>8</v>
      </c>
      <c r="C200" s="6">
        <v>2006</v>
      </c>
      <c r="D200" s="5" t="s">
        <v>113</v>
      </c>
      <c r="E200" s="14" t="s">
        <v>44</v>
      </c>
      <c r="F200" s="7" t="s">
        <v>110</v>
      </c>
      <c r="G200" s="6">
        <v>2</v>
      </c>
      <c r="H200" s="14" t="s">
        <v>44</v>
      </c>
      <c r="I200" s="6">
        <v>0</v>
      </c>
      <c r="J200" s="3" t="s">
        <v>431</v>
      </c>
      <c r="K200" s="20">
        <v>603</v>
      </c>
    </row>
    <row r="201" spans="1:11" x14ac:dyDescent="0.25">
      <c r="A201" s="6">
        <v>27</v>
      </c>
      <c r="B201" s="6">
        <v>8</v>
      </c>
      <c r="C201" s="6">
        <v>2006</v>
      </c>
      <c r="D201" s="7" t="s">
        <v>110</v>
      </c>
      <c r="E201" s="14" t="s">
        <v>44</v>
      </c>
      <c r="F201" s="5" t="s">
        <v>113</v>
      </c>
      <c r="G201" s="6">
        <v>0</v>
      </c>
      <c r="H201" s="14" t="s">
        <v>44</v>
      </c>
      <c r="I201" s="6">
        <v>2</v>
      </c>
      <c r="J201" s="3" t="s">
        <v>432</v>
      </c>
      <c r="K201" s="20">
        <v>1124</v>
      </c>
    </row>
    <row r="202" spans="1:11" x14ac:dyDescent="0.25">
      <c r="D202" s="5"/>
      <c r="E202" s="14"/>
      <c r="H202" s="14"/>
      <c r="J202" s="7" t="s">
        <v>47</v>
      </c>
      <c r="K202" s="6">
        <f>SUM(K195:K201)</f>
        <v>5046</v>
      </c>
    </row>
    <row r="203" spans="1:11" x14ac:dyDescent="0.25">
      <c r="D203" s="5"/>
      <c r="E203" s="14"/>
      <c r="H203" s="14"/>
      <c r="J203" s="7" t="s">
        <v>46</v>
      </c>
      <c r="K203" s="19">
        <f>PRODUCT(K202/6)</f>
        <v>841</v>
      </c>
    </row>
    <row r="204" spans="1:11" x14ac:dyDescent="0.25">
      <c r="D204" s="5"/>
      <c r="E204" s="6"/>
      <c r="J204" s="3"/>
      <c r="K204" s="20"/>
    </row>
    <row r="205" spans="1:11" x14ac:dyDescent="0.25">
      <c r="A205" s="12"/>
      <c r="B205" s="12"/>
      <c r="C205" s="12"/>
      <c r="D205" s="10"/>
      <c r="E205" s="11"/>
      <c r="F205" s="13"/>
      <c r="G205" s="15"/>
      <c r="H205" s="11"/>
      <c r="I205" s="12"/>
      <c r="J205" s="47"/>
      <c r="K205" s="12"/>
    </row>
    <row r="206" spans="1:11" x14ac:dyDescent="0.25">
      <c r="A206" s="6">
        <v>2</v>
      </c>
      <c r="B206" s="6">
        <v>9</v>
      </c>
      <c r="C206" s="6">
        <v>2007</v>
      </c>
      <c r="D206" s="5" t="s">
        <v>251</v>
      </c>
      <c r="E206" s="14" t="s">
        <v>44</v>
      </c>
      <c r="F206" s="7" t="s">
        <v>113</v>
      </c>
      <c r="G206" s="6">
        <v>2</v>
      </c>
      <c r="H206" s="14" t="s">
        <v>44</v>
      </c>
      <c r="I206" s="6">
        <v>0</v>
      </c>
      <c r="J206" s="23" t="s">
        <v>433</v>
      </c>
      <c r="K206" s="20">
        <v>402</v>
      </c>
    </row>
    <row r="207" spans="1:11" x14ac:dyDescent="0.25">
      <c r="A207" s="6">
        <v>5</v>
      </c>
      <c r="B207" s="6">
        <v>9</v>
      </c>
      <c r="C207" s="6">
        <v>2007</v>
      </c>
      <c r="D207" s="7" t="s">
        <v>113</v>
      </c>
      <c r="E207" s="14" t="s">
        <v>44</v>
      </c>
      <c r="F207" s="5" t="s">
        <v>251</v>
      </c>
      <c r="G207" s="6">
        <v>0</v>
      </c>
      <c r="H207" s="14" t="s">
        <v>44</v>
      </c>
      <c r="I207" s="6">
        <v>1</v>
      </c>
      <c r="J207" s="3" t="s">
        <v>434</v>
      </c>
      <c r="K207" s="20">
        <v>654</v>
      </c>
    </row>
    <row r="208" spans="1:11" x14ac:dyDescent="0.25">
      <c r="A208" s="6">
        <v>8</v>
      </c>
      <c r="B208" s="6">
        <v>9</v>
      </c>
      <c r="C208" s="6">
        <v>2007</v>
      </c>
      <c r="D208" s="5" t="s">
        <v>251</v>
      </c>
      <c r="E208" s="14" t="s">
        <v>44</v>
      </c>
      <c r="F208" s="7" t="s">
        <v>113</v>
      </c>
      <c r="G208" s="6">
        <v>2</v>
      </c>
      <c r="H208" s="14" t="s">
        <v>44</v>
      </c>
      <c r="I208" s="6">
        <v>0</v>
      </c>
      <c r="J208" s="3" t="s">
        <v>31</v>
      </c>
      <c r="K208" s="20">
        <v>571</v>
      </c>
    </row>
    <row r="209" spans="1:11" x14ac:dyDescent="0.25">
      <c r="D209" s="3"/>
      <c r="F209" s="3"/>
      <c r="H209" s="3"/>
      <c r="J209" s="23"/>
    </row>
    <row r="210" spans="1:11" x14ac:dyDescent="0.25">
      <c r="A210" s="6">
        <v>2</v>
      </c>
      <c r="B210" s="6">
        <v>9</v>
      </c>
      <c r="C210" s="6">
        <v>2007</v>
      </c>
      <c r="D210" s="5" t="s">
        <v>255</v>
      </c>
      <c r="E210" s="14" t="s">
        <v>44</v>
      </c>
      <c r="F210" s="7" t="s">
        <v>110</v>
      </c>
      <c r="G210" s="6">
        <v>2</v>
      </c>
      <c r="H210" s="14" t="s">
        <v>44</v>
      </c>
      <c r="I210" s="6">
        <v>0</v>
      </c>
      <c r="J210" s="23" t="s">
        <v>435</v>
      </c>
      <c r="K210" s="6">
        <v>456</v>
      </c>
    </row>
    <row r="211" spans="1:11" x14ac:dyDescent="0.25">
      <c r="A211" s="6">
        <v>5</v>
      </c>
      <c r="B211" s="6">
        <v>9</v>
      </c>
      <c r="C211" s="6">
        <v>2007</v>
      </c>
      <c r="D211" s="7" t="s">
        <v>110</v>
      </c>
      <c r="E211" s="14" t="s">
        <v>44</v>
      </c>
      <c r="F211" s="5" t="s">
        <v>255</v>
      </c>
      <c r="G211" s="6">
        <v>1</v>
      </c>
      <c r="H211" s="14" t="s">
        <v>44</v>
      </c>
      <c r="I211" s="6">
        <v>2</v>
      </c>
      <c r="J211" s="3" t="s">
        <v>436</v>
      </c>
      <c r="K211" s="20">
        <v>964</v>
      </c>
    </row>
    <row r="212" spans="1:11" x14ac:dyDescent="0.25">
      <c r="A212" s="6">
        <v>8</v>
      </c>
      <c r="B212" s="6">
        <v>9</v>
      </c>
      <c r="C212" s="6">
        <v>2007</v>
      </c>
      <c r="D212" s="5" t="s">
        <v>255</v>
      </c>
      <c r="E212" s="14" t="s">
        <v>44</v>
      </c>
      <c r="F212" s="7" t="s">
        <v>110</v>
      </c>
      <c r="G212" s="6">
        <v>2</v>
      </c>
      <c r="H212" s="14" t="s">
        <v>44</v>
      </c>
      <c r="I212" s="6">
        <v>1</v>
      </c>
      <c r="J212" s="3" t="s">
        <v>437</v>
      </c>
      <c r="K212" s="20">
        <v>625</v>
      </c>
    </row>
    <row r="213" spans="1:11" x14ac:dyDescent="0.25">
      <c r="D213" s="5"/>
      <c r="E213" s="14"/>
      <c r="H213" s="14"/>
      <c r="J213" s="7" t="s">
        <v>47</v>
      </c>
      <c r="K213" s="6">
        <f>SUM(K206:K212)</f>
        <v>3672</v>
      </c>
    </row>
    <row r="214" spans="1:11" x14ac:dyDescent="0.25">
      <c r="D214" s="5"/>
      <c r="E214" s="14"/>
      <c r="H214" s="14"/>
      <c r="J214" s="7" t="s">
        <v>46</v>
      </c>
      <c r="K214" s="19">
        <f>PRODUCT(K213/6)</f>
        <v>612</v>
      </c>
    </row>
    <row r="215" spans="1:11" x14ac:dyDescent="0.25">
      <c r="D215" s="5"/>
      <c r="E215" s="6"/>
      <c r="J215" s="3"/>
      <c r="K215" s="20"/>
    </row>
    <row r="216" spans="1:11" x14ac:dyDescent="0.25">
      <c r="A216" s="12"/>
      <c r="B216" s="12"/>
      <c r="C216" s="12"/>
      <c r="D216" s="52"/>
      <c r="E216" s="12"/>
      <c r="F216" s="13"/>
      <c r="G216" s="12"/>
      <c r="H216" s="12"/>
      <c r="I216" s="12"/>
      <c r="J216" s="54"/>
      <c r="K216" s="47"/>
    </row>
    <row r="217" spans="1:11" x14ac:dyDescent="0.25">
      <c r="A217" s="6">
        <v>29</v>
      </c>
      <c r="B217" s="6">
        <v>8</v>
      </c>
      <c r="C217" s="6">
        <v>2008</v>
      </c>
      <c r="D217" s="7" t="s">
        <v>255</v>
      </c>
      <c r="E217" s="14" t="s">
        <v>44</v>
      </c>
      <c r="F217" s="5" t="s">
        <v>110</v>
      </c>
      <c r="G217" s="6">
        <v>0</v>
      </c>
      <c r="H217" s="14" t="s">
        <v>44</v>
      </c>
      <c r="I217" s="6">
        <v>2</v>
      </c>
      <c r="J217" s="23" t="s">
        <v>438</v>
      </c>
      <c r="K217" s="20">
        <v>464</v>
      </c>
    </row>
    <row r="218" spans="1:11" x14ac:dyDescent="0.25">
      <c r="A218" s="6">
        <v>31</v>
      </c>
      <c r="B218" s="6">
        <v>8</v>
      </c>
      <c r="C218" s="6">
        <v>2008</v>
      </c>
      <c r="D218" s="7" t="s">
        <v>110</v>
      </c>
      <c r="E218" s="14" t="s">
        <v>44</v>
      </c>
      <c r="F218" s="5" t="s">
        <v>255</v>
      </c>
      <c r="G218" s="6">
        <v>1</v>
      </c>
      <c r="H218" s="14" t="s">
        <v>44</v>
      </c>
      <c r="I218" s="6">
        <v>2</v>
      </c>
      <c r="J218" s="3" t="s">
        <v>439</v>
      </c>
      <c r="K218" s="20">
        <v>1336</v>
      </c>
    </row>
    <row r="219" spans="1:11" x14ac:dyDescent="0.25">
      <c r="A219" s="6">
        <v>3</v>
      </c>
      <c r="B219" s="6">
        <v>9</v>
      </c>
      <c r="C219" s="6">
        <v>2008</v>
      </c>
      <c r="D219" s="7" t="s">
        <v>255</v>
      </c>
      <c r="E219" s="14" t="s">
        <v>44</v>
      </c>
      <c r="F219" s="5" t="s">
        <v>110</v>
      </c>
      <c r="G219" s="6">
        <v>0</v>
      </c>
      <c r="H219" s="14" t="s">
        <v>44</v>
      </c>
      <c r="I219" s="6">
        <v>2</v>
      </c>
      <c r="J219" s="3" t="s">
        <v>440</v>
      </c>
      <c r="K219" s="20">
        <v>333</v>
      </c>
    </row>
    <row r="220" spans="1:11" x14ac:dyDescent="0.25">
      <c r="A220" s="6">
        <v>6</v>
      </c>
      <c r="B220" s="6">
        <v>9</v>
      </c>
      <c r="C220" s="6">
        <v>2008</v>
      </c>
      <c r="D220" s="5" t="s">
        <v>110</v>
      </c>
      <c r="E220" s="14" t="s">
        <v>44</v>
      </c>
      <c r="F220" s="7" t="s">
        <v>255</v>
      </c>
      <c r="G220" s="6">
        <v>2</v>
      </c>
      <c r="H220" s="14" t="s">
        <v>44</v>
      </c>
      <c r="I220" s="6">
        <v>1</v>
      </c>
      <c r="J220" s="3" t="s">
        <v>441</v>
      </c>
      <c r="K220" s="20">
        <v>1222</v>
      </c>
    </row>
    <row r="221" spans="1:11" x14ac:dyDescent="0.25">
      <c r="D221" s="3"/>
      <c r="F221" s="3"/>
      <c r="H221" s="3"/>
      <c r="J221" s="23"/>
    </row>
    <row r="222" spans="1:11" x14ac:dyDescent="0.25">
      <c r="A222" s="6">
        <v>30</v>
      </c>
      <c r="B222" s="6">
        <v>8</v>
      </c>
      <c r="C222" s="6">
        <v>2008</v>
      </c>
      <c r="D222" s="5" t="s">
        <v>251</v>
      </c>
      <c r="E222" s="14" t="s">
        <v>44</v>
      </c>
      <c r="F222" s="7" t="s">
        <v>109</v>
      </c>
      <c r="G222" s="6">
        <v>2</v>
      </c>
      <c r="H222" s="14" t="s">
        <v>44</v>
      </c>
      <c r="I222" s="6">
        <v>0</v>
      </c>
      <c r="J222" s="23" t="s">
        <v>442</v>
      </c>
      <c r="K222" s="6">
        <v>519</v>
      </c>
    </row>
    <row r="223" spans="1:11" x14ac:dyDescent="0.25">
      <c r="A223" s="6">
        <v>31</v>
      </c>
      <c r="B223" s="6">
        <v>8</v>
      </c>
      <c r="C223" s="6">
        <v>2008</v>
      </c>
      <c r="D223" s="5" t="s">
        <v>109</v>
      </c>
      <c r="E223" s="14" t="s">
        <v>44</v>
      </c>
      <c r="F223" s="7" t="s">
        <v>251</v>
      </c>
      <c r="G223" s="6">
        <v>2</v>
      </c>
      <c r="H223" s="14" t="s">
        <v>44</v>
      </c>
      <c r="I223" s="6">
        <v>0</v>
      </c>
      <c r="J223" s="3" t="s">
        <v>443</v>
      </c>
      <c r="K223" s="20">
        <v>624</v>
      </c>
    </row>
    <row r="224" spans="1:11" x14ac:dyDescent="0.25">
      <c r="A224" s="6">
        <v>3</v>
      </c>
      <c r="B224" s="6">
        <v>9</v>
      </c>
      <c r="C224" s="6">
        <v>2008</v>
      </c>
      <c r="D224" s="5" t="s">
        <v>251</v>
      </c>
      <c r="E224" s="14" t="s">
        <v>44</v>
      </c>
      <c r="F224" s="7" t="s">
        <v>109</v>
      </c>
      <c r="G224" s="6">
        <v>2</v>
      </c>
      <c r="H224" s="14" t="s">
        <v>44</v>
      </c>
      <c r="I224" s="6">
        <v>0</v>
      </c>
      <c r="J224" s="3" t="s">
        <v>444</v>
      </c>
      <c r="K224" s="20">
        <v>385</v>
      </c>
    </row>
    <row r="225" spans="1:11" x14ac:dyDescent="0.25">
      <c r="A225" s="6">
        <v>6</v>
      </c>
      <c r="B225" s="6">
        <v>9</v>
      </c>
      <c r="C225" s="6">
        <v>2008</v>
      </c>
      <c r="D225" s="7" t="s">
        <v>109</v>
      </c>
      <c r="E225" s="14" t="s">
        <v>44</v>
      </c>
      <c r="F225" s="5" t="s">
        <v>251</v>
      </c>
      <c r="G225" s="6">
        <v>0</v>
      </c>
      <c r="H225" s="14" t="s">
        <v>44</v>
      </c>
      <c r="I225" s="6">
        <v>2</v>
      </c>
      <c r="J225" s="3" t="s">
        <v>445</v>
      </c>
      <c r="K225" s="20">
        <v>554</v>
      </c>
    </row>
    <row r="226" spans="1:11" x14ac:dyDescent="0.25">
      <c r="E226" s="14"/>
      <c r="H226" s="14"/>
      <c r="J226" s="7" t="s">
        <v>47</v>
      </c>
      <c r="K226" s="6">
        <f>SUM(K217:K225)</f>
        <v>5437</v>
      </c>
    </row>
    <row r="227" spans="1:11" x14ac:dyDescent="0.25">
      <c r="J227" s="7" t="s">
        <v>46</v>
      </c>
      <c r="K227" s="19">
        <f>PRODUCT(K226/8)</f>
        <v>679.625</v>
      </c>
    </row>
    <row r="229" spans="1:11" x14ac:dyDescent="0.25">
      <c r="A229" s="12"/>
      <c r="B229" s="12"/>
      <c r="C229" s="12"/>
      <c r="D229" s="52"/>
      <c r="E229" s="12"/>
      <c r="F229" s="13"/>
      <c r="G229" s="12"/>
      <c r="H229" s="12"/>
      <c r="I229" s="12"/>
      <c r="J229" s="54"/>
      <c r="K229" s="47"/>
    </row>
    <row r="230" spans="1:11" x14ac:dyDescent="0.25">
      <c r="A230" s="21">
        <v>23</v>
      </c>
      <c r="B230" s="21">
        <v>8</v>
      </c>
      <c r="C230" s="6">
        <v>2009</v>
      </c>
      <c r="D230" s="31" t="s">
        <v>251</v>
      </c>
      <c r="E230" s="14" t="s">
        <v>44</v>
      </c>
      <c r="F230" s="33" t="s">
        <v>110</v>
      </c>
      <c r="G230" s="21">
        <v>0</v>
      </c>
      <c r="H230" s="14" t="s">
        <v>44</v>
      </c>
      <c r="I230" s="21">
        <v>1</v>
      </c>
      <c r="J230" s="32" t="s">
        <v>446</v>
      </c>
      <c r="K230" s="21">
        <v>871</v>
      </c>
    </row>
    <row r="231" spans="1:11" x14ac:dyDescent="0.25">
      <c r="A231" s="21">
        <v>25</v>
      </c>
      <c r="B231" s="21">
        <v>8</v>
      </c>
      <c r="C231" s="6">
        <v>2009</v>
      </c>
      <c r="D231" s="31" t="s">
        <v>110</v>
      </c>
      <c r="E231" s="14" t="s">
        <v>44</v>
      </c>
      <c r="F231" s="33" t="s">
        <v>251</v>
      </c>
      <c r="G231" s="21">
        <v>0</v>
      </c>
      <c r="H231" s="14" t="s">
        <v>44</v>
      </c>
      <c r="I231" s="21">
        <v>2</v>
      </c>
      <c r="J231" s="32" t="s">
        <v>447</v>
      </c>
      <c r="K231" s="21">
        <v>1437</v>
      </c>
    </row>
    <row r="232" spans="1:11" x14ac:dyDescent="0.25">
      <c r="A232" s="21">
        <v>29</v>
      </c>
      <c r="B232" s="21">
        <v>8</v>
      </c>
      <c r="C232" s="6">
        <v>2009</v>
      </c>
      <c r="D232" s="33" t="s">
        <v>251</v>
      </c>
      <c r="E232" s="14" t="s">
        <v>44</v>
      </c>
      <c r="F232" s="31" t="s">
        <v>110</v>
      </c>
      <c r="G232" s="21">
        <v>2</v>
      </c>
      <c r="H232" s="14" t="s">
        <v>44</v>
      </c>
      <c r="I232" s="21">
        <v>0</v>
      </c>
      <c r="J232" s="32" t="s">
        <v>99</v>
      </c>
      <c r="K232" s="21">
        <v>776</v>
      </c>
    </row>
    <row r="233" spans="1:11" x14ac:dyDescent="0.25">
      <c r="A233" s="21">
        <v>30</v>
      </c>
      <c r="B233" s="21">
        <v>8</v>
      </c>
      <c r="C233" s="6">
        <v>2009</v>
      </c>
      <c r="D233" s="31" t="s">
        <v>110</v>
      </c>
      <c r="E233" s="14" t="s">
        <v>44</v>
      </c>
      <c r="F233" s="33" t="s">
        <v>251</v>
      </c>
      <c r="G233" s="21">
        <v>0</v>
      </c>
      <c r="H233" s="14" t="s">
        <v>44</v>
      </c>
      <c r="I233" s="21">
        <v>2</v>
      </c>
      <c r="J233" s="32" t="s">
        <v>448</v>
      </c>
      <c r="K233" s="21">
        <v>1062</v>
      </c>
    </row>
    <row r="234" spans="1:11" x14ac:dyDescent="0.25">
      <c r="A234" s="21"/>
      <c r="B234" s="21"/>
      <c r="C234" s="21"/>
      <c r="D234" s="31"/>
      <c r="E234" s="31"/>
      <c r="F234" s="31"/>
      <c r="G234" s="21"/>
      <c r="H234" s="31"/>
      <c r="I234" s="21"/>
      <c r="J234" s="32"/>
      <c r="K234" s="21"/>
    </row>
    <row r="235" spans="1:11" x14ac:dyDescent="0.25">
      <c r="A235" s="21">
        <v>23</v>
      </c>
      <c r="B235" s="21">
        <v>8</v>
      </c>
      <c r="C235" s="6">
        <v>2009</v>
      </c>
      <c r="D235" s="5" t="s">
        <v>109</v>
      </c>
      <c r="E235" s="14" t="s">
        <v>44</v>
      </c>
      <c r="F235" s="7" t="s">
        <v>255</v>
      </c>
      <c r="G235" s="21">
        <v>2</v>
      </c>
      <c r="H235" s="14" t="s">
        <v>44</v>
      </c>
      <c r="I235" s="21">
        <v>1</v>
      </c>
      <c r="J235" s="32" t="s">
        <v>449</v>
      </c>
      <c r="K235" s="21">
        <v>830</v>
      </c>
    </row>
    <row r="236" spans="1:11" x14ac:dyDescent="0.25">
      <c r="A236" s="21">
        <v>26</v>
      </c>
      <c r="B236" s="21">
        <v>8</v>
      </c>
      <c r="C236" s="6">
        <v>2009</v>
      </c>
      <c r="D236" s="7" t="s">
        <v>255</v>
      </c>
      <c r="E236" s="14" t="s">
        <v>44</v>
      </c>
      <c r="F236" s="5" t="s">
        <v>109</v>
      </c>
      <c r="G236" s="21">
        <v>0</v>
      </c>
      <c r="H236" s="14" t="s">
        <v>44</v>
      </c>
      <c r="I236" s="21">
        <v>2</v>
      </c>
      <c r="J236" s="32" t="s">
        <v>54</v>
      </c>
      <c r="K236" s="21">
        <v>781</v>
      </c>
    </row>
    <row r="237" spans="1:11" x14ac:dyDescent="0.25">
      <c r="A237" s="21">
        <v>29</v>
      </c>
      <c r="B237" s="21">
        <v>8</v>
      </c>
      <c r="C237" s="6">
        <v>2009</v>
      </c>
      <c r="D237" s="31" t="s">
        <v>109</v>
      </c>
      <c r="E237" s="14" t="s">
        <v>44</v>
      </c>
      <c r="F237" s="33" t="s">
        <v>255</v>
      </c>
      <c r="G237" s="21">
        <v>0</v>
      </c>
      <c r="H237" s="14" t="s">
        <v>44</v>
      </c>
      <c r="I237" s="21">
        <v>2</v>
      </c>
      <c r="J237" s="32" t="s">
        <v>15</v>
      </c>
      <c r="K237" s="21">
        <v>632</v>
      </c>
    </row>
    <row r="238" spans="1:11" x14ac:dyDescent="0.25">
      <c r="A238" s="21">
        <v>30</v>
      </c>
      <c r="B238" s="21">
        <v>8</v>
      </c>
      <c r="C238" s="6">
        <v>2009</v>
      </c>
      <c r="D238" s="31" t="s">
        <v>255</v>
      </c>
      <c r="E238" s="14" t="s">
        <v>44</v>
      </c>
      <c r="F238" s="33" t="s">
        <v>109</v>
      </c>
      <c r="G238" s="21">
        <v>0</v>
      </c>
      <c r="H238" s="14" t="s">
        <v>44</v>
      </c>
      <c r="I238" s="21">
        <v>2</v>
      </c>
      <c r="J238" s="32" t="s">
        <v>450</v>
      </c>
      <c r="K238" s="21">
        <v>738</v>
      </c>
    </row>
    <row r="239" spans="1:11" x14ac:dyDescent="0.25">
      <c r="J239" s="7" t="s">
        <v>47</v>
      </c>
      <c r="K239" s="6">
        <f>SUM(K230:K238)</f>
        <v>7127</v>
      </c>
    </row>
    <row r="240" spans="1:11" x14ac:dyDescent="0.25">
      <c r="J240" s="7" t="s">
        <v>46</v>
      </c>
      <c r="K240" s="19">
        <f>PRODUCT(K239/8)</f>
        <v>890.875</v>
      </c>
    </row>
    <row r="242" spans="1:11" x14ac:dyDescent="0.25">
      <c r="A242" s="12"/>
      <c r="B242" s="12"/>
      <c r="C242" s="12"/>
      <c r="D242" s="52"/>
      <c r="E242" s="12"/>
      <c r="F242" s="13"/>
      <c r="G242" s="12"/>
      <c r="H242" s="12"/>
      <c r="I242" s="12"/>
      <c r="J242" s="54"/>
      <c r="K242" s="47"/>
    </row>
    <row r="243" spans="1:11" x14ac:dyDescent="0.25">
      <c r="A243" s="21">
        <v>22</v>
      </c>
      <c r="B243" s="21">
        <v>8</v>
      </c>
      <c r="C243" s="6">
        <v>2010</v>
      </c>
      <c r="D243" s="5" t="s">
        <v>110</v>
      </c>
      <c r="E243" s="14" t="s">
        <v>44</v>
      </c>
      <c r="F243" s="7" t="s">
        <v>113</v>
      </c>
      <c r="G243" s="21">
        <v>2</v>
      </c>
      <c r="H243" s="14" t="s">
        <v>44</v>
      </c>
      <c r="I243" s="21">
        <v>0</v>
      </c>
      <c r="J243" s="32" t="s">
        <v>283</v>
      </c>
      <c r="K243" s="21">
        <v>1542</v>
      </c>
    </row>
    <row r="244" spans="1:11" x14ac:dyDescent="0.25">
      <c r="A244" s="21">
        <v>25</v>
      </c>
      <c r="B244" s="21">
        <v>8</v>
      </c>
      <c r="C244" s="6">
        <v>2010</v>
      </c>
      <c r="D244" s="7" t="s">
        <v>113</v>
      </c>
      <c r="E244" s="14" t="s">
        <v>44</v>
      </c>
      <c r="F244" s="5" t="s">
        <v>110</v>
      </c>
      <c r="G244" s="21">
        <v>0</v>
      </c>
      <c r="H244" s="14" t="s">
        <v>44</v>
      </c>
      <c r="I244" s="21">
        <v>2</v>
      </c>
      <c r="J244" s="32" t="s">
        <v>451</v>
      </c>
      <c r="K244" s="21">
        <v>1021</v>
      </c>
    </row>
    <row r="245" spans="1:11" x14ac:dyDescent="0.25">
      <c r="A245" s="21">
        <v>28</v>
      </c>
      <c r="B245" s="21">
        <v>8</v>
      </c>
      <c r="C245" s="6">
        <v>2010</v>
      </c>
      <c r="D245" s="5" t="s">
        <v>110</v>
      </c>
      <c r="E245" s="14" t="s">
        <v>44</v>
      </c>
      <c r="F245" s="7" t="s">
        <v>113</v>
      </c>
      <c r="G245" s="21">
        <v>2</v>
      </c>
      <c r="H245" s="14" t="s">
        <v>44</v>
      </c>
      <c r="I245" s="21">
        <v>0</v>
      </c>
      <c r="J245" s="32" t="s">
        <v>452</v>
      </c>
      <c r="K245" s="21">
        <v>1077</v>
      </c>
    </row>
    <row r="246" spans="1:11" x14ac:dyDescent="0.25">
      <c r="A246" s="21"/>
      <c r="B246" s="21"/>
      <c r="C246" s="21"/>
      <c r="D246" s="31"/>
      <c r="E246" s="31"/>
      <c r="F246" s="31"/>
      <c r="G246" s="21"/>
      <c r="H246" s="31"/>
      <c r="I246" s="21"/>
      <c r="J246" s="32"/>
      <c r="K246" s="21"/>
    </row>
    <row r="247" spans="1:11" x14ac:dyDescent="0.25">
      <c r="A247" s="21">
        <v>22</v>
      </c>
      <c r="B247" s="21">
        <v>8</v>
      </c>
      <c r="C247" s="6">
        <v>2010</v>
      </c>
      <c r="D247" s="5" t="s">
        <v>251</v>
      </c>
      <c r="E247" s="14" t="s">
        <v>44</v>
      </c>
      <c r="F247" s="7" t="s">
        <v>109</v>
      </c>
      <c r="G247" s="21">
        <v>1</v>
      </c>
      <c r="H247" s="14" t="s">
        <v>44</v>
      </c>
      <c r="I247" s="21">
        <v>0</v>
      </c>
      <c r="J247" s="32" t="s">
        <v>13</v>
      </c>
      <c r="K247" s="21">
        <v>1036</v>
      </c>
    </row>
    <row r="248" spans="1:11" x14ac:dyDescent="0.25">
      <c r="A248" s="21">
        <v>25</v>
      </c>
      <c r="B248" s="21">
        <v>8</v>
      </c>
      <c r="C248" s="6">
        <v>2010</v>
      </c>
      <c r="D248" s="7" t="s">
        <v>109</v>
      </c>
      <c r="E248" s="14" t="s">
        <v>44</v>
      </c>
      <c r="F248" s="5" t="s">
        <v>251</v>
      </c>
      <c r="G248" s="21">
        <v>1</v>
      </c>
      <c r="H248" s="14" t="s">
        <v>44</v>
      </c>
      <c r="I248" s="21">
        <v>2</v>
      </c>
      <c r="J248" s="32" t="s">
        <v>453</v>
      </c>
      <c r="K248" s="21">
        <v>763</v>
      </c>
    </row>
    <row r="249" spans="1:11" x14ac:dyDescent="0.25">
      <c r="A249" s="21">
        <v>28</v>
      </c>
      <c r="B249" s="21">
        <v>8</v>
      </c>
      <c r="C249" s="6">
        <v>2010</v>
      </c>
      <c r="D249" s="5" t="s">
        <v>251</v>
      </c>
      <c r="E249" s="14" t="s">
        <v>44</v>
      </c>
      <c r="F249" s="7" t="s">
        <v>109</v>
      </c>
      <c r="G249" s="21">
        <v>2</v>
      </c>
      <c r="H249" s="14" t="s">
        <v>44</v>
      </c>
      <c r="I249" s="21">
        <v>0</v>
      </c>
      <c r="J249" s="32" t="s">
        <v>454</v>
      </c>
      <c r="K249" s="21">
        <v>488</v>
      </c>
    </row>
    <row r="250" spans="1:11" x14ac:dyDescent="0.25">
      <c r="J250" s="7" t="s">
        <v>47</v>
      </c>
      <c r="K250" s="6">
        <f>SUM(K243:K249)</f>
        <v>5927</v>
      </c>
    </row>
    <row r="251" spans="1:11" x14ac:dyDescent="0.25">
      <c r="J251" s="7" t="s">
        <v>46</v>
      </c>
      <c r="K251" s="19">
        <f>PRODUCT(K250/6)</f>
        <v>987.83333333333337</v>
      </c>
    </row>
    <row r="253" spans="1:11" x14ac:dyDescent="0.25">
      <c r="A253" s="12"/>
      <c r="B253" s="12"/>
      <c r="C253" s="12"/>
      <c r="D253" s="52"/>
      <c r="E253" s="12"/>
      <c r="F253" s="13"/>
      <c r="G253" s="12"/>
      <c r="H253" s="12"/>
      <c r="I253" s="12"/>
      <c r="J253" s="54"/>
      <c r="K253" s="47"/>
    </row>
    <row r="254" spans="1:11" x14ac:dyDescent="0.25">
      <c r="A254" s="6">
        <v>21</v>
      </c>
      <c r="B254" s="6">
        <v>8</v>
      </c>
      <c r="C254" s="6">
        <v>2011</v>
      </c>
      <c r="D254" s="5" t="s">
        <v>109</v>
      </c>
      <c r="E254" s="3" t="s">
        <v>44</v>
      </c>
      <c r="F254" s="7" t="s">
        <v>113</v>
      </c>
      <c r="G254" s="6">
        <v>2</v>
      </c>
      <c r="H254" s="6" t="s">
        <v>44</v>
      </c>
      <c r="I254" s="6">
        <v>0</v>
      </c>
      <c r="J254" s="7" t="s">
        <v>455</v>
      </c>
      <c r="K254" s="6">
        <v>755</v>
      </c>
    </row>
    <row r="255" spans="1:11" x14ac:dyDescent="0.25">
      <c r="A255" s="6">
        <v>24</v>
      </c>
      <c r="B255" s="6">
        <v>8</v>
      </c>
      <c r="C255" s="6">
        <v>2011</v>
      </c>
      <c r="D255" s="5" t="s">
        <v>113</v>
      </c>
      <c r="E255" s="3" t="s">
        <v>44</v>
      </c>
      <c r="F255" s="7" t="s">
        <v>109</v>
      </c>
      <c r="G255" s="6">
        <v>2</v>
      </c>
      <c r="H255" s="6" t="s">
        <v>44</v>
      </c>
      <c r="I255" s="6">
        <v>0</v>
      </c>
      <c r="J255" s="7" t="s">
        <v>456</v>
      </c>
      <c r="K255" s="6">
        <v>663</v>
      </c>
    </row>
    <row r="256" spans="1:11" x14ac:dyDescent="0.25">
      <c r="A256" s="6">
        <v>27</v>
      </c>
      <c r="B256" s="6">
        <v>8</v>
      </c>
      <c r="C256" s="6">
        <v>2011</v>
      </c>
      <c r="D256" s="5" t="s">
        <v>109</v>
      </c>
      <c r="E256" s="3" t="s">
        <v>44</v>
      </c>
      <c r="F256" s="7" t="s">
        <v>113</v>
      </c>
      <c r="G256" s="6">
        <v>2</v>
      </c>
      <c r="H256" s="6" t="s">
        <v>44</v>
      </c>
      <c r="I256" s="6">
        <v>1</v>
      </c>
      <c r="J256" s="7" t="s">
        <v>457</v>
      </c>
      <c r="K256" s="6">
        <v>583</v>
      </c>
    </row>
    <row r="257" spans="1:11" x14ac:dyDescent="0.25">
      <c r="A257" s="6">
        <v>28</v>
      </c>
      <c r="B257" s="6">
        <v>8</v>
      </c>
      <c r="C257" s="6">
        <v>2011</v>
      </c>
      <c r="D257" s="7" t="s">
        <v>113</v>
      </c>
      <c r="E257" s="3" t="s">
        <v>44</v>
      </c>
      <c r="F257" s="5" t="s">
        <v>109</v>
      </c>
      <c r="G257" s="6">
        <v>0</v>
      </c>
      <c r="H257" s="6" t="s">
        <v>44</v>
      </c>
      <c r="I257" s="6">
        <v>2</v>
      </c>
      <c r="J257" s="7" t="s">
        <v>59</v>
      </c>
      <c r="K257" s="6">
        <v>983</v>
      </c>
    </row>
    <row r="258" spans="1:11" x14ac:dyDescent="0.25">
      <c r="J258" s="7"/>
    </row>
    <row r="259" spans="1:11" x14ac:dyDescent="0.25">
      <c r="A259" s="6">
        <v>21</v>
      </c>
      <c r="B259" s="6">
        <v>8</v>
      </c>
      <c r="C259" s="6">
        <v>2011</v>
      </c>
      <c r="D259" s="5" t="s">
        <v>110</v>
      </c>
      <c r="E259" s="3" t="s">
        <v>44</v>
      </c>
      <c r="F259" s="7" t="s">
        <v>251</v>
      </c>
      <c r="G259" s="6">
        <v>1</v>
      </c>
      <c r="H259" s="6" t="s">
        <v>44</v>
      </c>
      <c r="I259" s="6">
        <v>0</v>
      </c>
      <c r="J259" s="7" t="s">
        <v>39</v>
      </c>
      <c r="K259" s="6">
        <v>1824</v>
      </c>
    </row>
    <row r="260" spans="1:11" x14ac:dyDescent="0.25">
      <c r="A260" s="6">
        <v>24</v>
      </c>
      <c r="B260" s="6">
        <v>8</v>
      </c>
      <c r="C260" s="6">
        <v>2011</v>
      </c>
      <c r="D260" s="7" t="s">
        <v>251</v>
      </c>
      <c r="E260" s="3" t="s">
        <v>44</v>
      </c>
      <c r="F260" s="5" t="s">
        <v>110</v>
      </c>
      <c r="G260" s="6">
        <v>1</v>
      </c>
      <c r="H260" s="6" t="s">
        <v>44</v>
      </c>
      <c r="I260" s="6">
        <v>2</v>
      </c>
      <c r="J260" s="7" t="s">
        <v>458</v>
      </c>
      <c r="K260" s="6">
        <v>1357</v>
      </c>
    </row>
    <row r="261" spans="1:11" x14ac:dyDescent="0.25">
      <c r="A261" s="6">
        <v>27</v>
      </c>
      <c r="B261" s="6">
        <v>8</v>
      </c>
      <c r="C261" s="6">
        <v>2011</v>
      </c>
      <c r="D261" s="5" t="s">
        <v>110</v>
      </c>
      <c r="E261" s="3" t="s">
        <v>44</v>
      </c>
      <c r="F261" s="7" t="s">
        <v>251</v>
      </c>
      <c r="G261" s="6">
        <v>0</v>
      </c>
      <c r="H261" s="6" t="s">
        <v>44</v>
      </c>
      <c r="I261" s="6">
        <v>1</v>
      </c>
      <c r="J261" s="7" t="s">
        <v>459</v>
      </c>
      <c r="K261" s="6">
        <v>1914</v>
      </c>
    </row>
    <row r="262" spans="1:11" x14ac:dyDescent="0.25">
      <c r="A262" s="6">
        <v>28</v>
      </c>
      <c r="B262" s="6">
        <v>8</v>
      </c>
      <c r="C262" s="6">
        <v>2011</v>
      </c>
      <c r="D262" s="5" t="s">
        <v>251</v>
      </c>
      <c r="E262" s="3" t="s">
        <v>44</v>
      </c>
      <c r="F262" s="7" t="s">
        <v>110</v>
      </c>
      <c r="G262" s="6">
        <v>2</v>
      </c>
      <c r="H262" s="6" t="s">
        <v>44</v>
      </c>
      <c r="I262" s="6">
        <v>1</v>
      </c>
      <c r="J262" s="7" t="s">
        <v>460</v>
      </c>
      <c r="K262" s="6">
        <v>1583</v>
      </c>
    </row>
    <row r="263" spans="1:11" x14ac:dyDescent="0.25">
      <c r="A263" s="6">
        <v>31</v>
      </c>
      <c r="B263" s="6">
        <v>8</v>
      </c>
      <c r="C263" s="6">
        <v>2011</v>
      </c>
      <c r="D263" s="7" t="s">
        <v>110</v>
      </c>
      <c r="E263" s="3" t="s">
        <v>44</v>
      </c>
      <c r="F263" s="5" t="s">
        <v>251</v>
      </c>
      <c r="G263" s="6">
        <v>0</v>
      </c>
      <c r="H263" s="6" t="s">
        <v>44</v>
      </c>
      <c r="I263" s="6">
        <v>2</v>
      </c>
      <c r="J263" s="7" t="s">
        <v>461</v>
      </c>
      <c r="K263" s="6">
        <v>1969</v>
      </c>
    </row>
    <row r="264" spans="1:11" x14ac:dyDescent="0.25">
      <c r="J264" s="7" t="s">
        <v>47</v>
      </c>
      <c r="K264" s="6">
        <f>SUM(K254:K263)</f>
        <v>11631</v>
      </c>
    </row>
    <row r="265" spans="1:11" x14ac:dyDescent="0.25">
      <c r="J265" s="7" t="s">
        <v>46</v>
      </c>
      <c r="K265" s="19">
        <f>PRODUCT(K264/9)</f>
        <v>1292.3333333333333</v>
      </c>
    </row>
    <row r="267" spans="1:11" x14ac:dyDescent="0.25">
      <c r="A267" s="12"/>
      <c r="B267" s="12"/>
      <c r="C267" s="12"/>
      <c r="D267" s="52"/>
      <c r="E267" s="12"/>
      <c r="F267" s="13"/>
      <c r="G267" s="12"/>
      <c r="H267" s="12"/>
      <c r="I267" s="12"/>
      <c r="J267" s="54"/>
      <c r="K267" s="47"/>
    </row>
    <row r="268" spans="1:11" x14ac:dyDescent="0.25">
      <c r="A268" s="21">
        <v>21</v>
      </c>
      <c r="B268" s="21">
        <v>8</v>
      </c>
      <c r="C268" s="6">
        <v>2012</v>
      </c>
      <c r="D268" s="5" t="s">
        <v>251</v>
      </c>
      <c r="E268" s="14" t="s">
        <v>44</v>
      </c>
      <c r="F268" s="7" t="s">
        <v>108</v>
      </c>
      <c r="G268" s="21">
        <v>2</v>
      </c>
      <c r="H268" s="14" t="s">
        <v>44</v>
      </c>
      <c r="I268" s="21">
        <v>0</v>
      </c>
      <c r="J268" s="3" t="s">
        <v>462</v>
      </c>
      <c r="K268" s="21">
        <v>897</v>
      </c>
    </row>
    <row r="269" spans="1:11" x14ac:dyDescent="0.25">
      <c r="A269" s="21">
        <v>23</v>
      </c>
      <c r="B269" s="21">
        <v>8</v>
      </c>
      <c r="C269" s="6">
        <v>2012</v>
      </c>
      <c r="D269" s="5" t="s">
        <v>108</v>
      </c>
      <c r="E269" s="14" t="s">
        <v>44</v>
      </c>
      <c r="F269" s="7" t="s">
        <v>251</v>
      </c>
      <c r="G269" s="21">
        <v>1</v>
      </c>
      <c r="H269" s="14" t="s">
        <v>44</v>
      </c>
      <c r="I269" s="21">
        <v>0</v>
      </c>
      <c r="J269" s="3" t="s">
        <v>463</v>
      </c>
      <c r="K269" s="21">
        <v>726</v>
      </c>
    </row>
    <row r="270" spans="1:11" x14ac:dyDescent="0.25">
      <c r="A270" s="21">
        <v>25</v>
      </c>
      <c r="B270" s="21">
        <v>8</v>
      </c>
      <c r="C270" s="6">
        <v>2012</v>
      </c>
      <c r="D270" s="5" t="s">
        <v>251</v>
      </c>
      <c r="E270" s="14" t="s">
        <v>44</v>
      </c>
      <c r="F270" s="7" t="s">
        <v>108</v>
      </c>
      <c r="G270" s="21">
        <v>2</v>
      </c>
      <c r="H270" s="14" t="s">
        <v>44</v>
      </c>
      <c r="I270" s="21">
        <v>0</v>
      </c>
      <c r="J270" s="3" t="s">
        <v>464</v>
      </c>
      <c r="K270" s="21">
        <v>902</v>
      </c>
    </row>
    <row r="271" spans="1:11" x14ac:dyDescent="0.25">
      <c r="A271" s="21">
        <v>26</v>
      </c>
      <c r="B271" s="21">
        <v>8</v>
      </c>
      <c r="C271" s="6">
        <v>2012</v>
      </c>
      <c r="D271" s="7" t="s">
        <v>108</v>
      </c>
      <c r="E271" s="14" t="s">
        <v>44</v>
      </c>
      <c r="F271" s="5" t="s">
        <v>251</v>
      </c>
      <c r="G271" s="21">
        <v>0</v>
      </c>
      <c r="H271" s="14" t="s">
        <v>44</v>
      </c>
      <c r="I271" s="21">
        <v>2</v>
      </c>
      <c r="J271" s="3" t="s">
        <v>465</v>
      </c>
      <c r="K271" s="21">
        <v>1206</v>
      </c>
    </row>
    <row r="272" spans="1:11" x14ac:dyDescent="0.25">
      <c r="A272" s="21"/>
      <c r="B272" s="21"/>
      <c r="C272" s="21"/>
      <c r="D272" s="31"/>
      <c r="E272" s="31"/>
      <c r="F272" s="31"/>
      <c r="G272" s="21"/>
      <c r="H272" s="31"/>
      <c r="I272" s="21"/>
      <c r="J272" s="32"/>
      <c r="K272" s="21"/>
    </row>
    <row r="273" spans="1:11" x14ac:dyDescent="0.25">
      <c r="A273" s="21">
        <v>21</v>
      </c>
      <c r="B273" s="21">
        <v>8</v>
      </c>
      <c r="C273" s="6">
        <v>2012</v>
      </c>
      <c r="D273" s="5" t="s">
        <v>109</v>
      </c>
      <c r="E273" s="14" t="s">
        <v>44</v>
      </c>
      <c r="F273" s="7" t="s">
        <v>110</v>
      </c>
      <c r="G273" s="21">
        <v>1</v>
      </c>
      <c r="H273" s="14" t="s">
        <v>44</v>
      </c>
      <c r="I273" s="21">
        <v>0</v>
      </c>
      <c r="J273" s="3" t="s">
        <v>51</v>
      </c>
      <c r="K273" s="21">
        <v>712</v>
      </c>
    </row>
    <row r="274" spans="1:11" x14ac:dyDescent="0.25">
      <c r="A274" s="21">
        <v>23</v>
      </c>
      <c r="B274" s="21">
        <v>8</v>
      </c>
      <c r="C274" s="6">
        <v>2012</v>
      </c>
      <c r="D274" s="7" t="s">
        <v>110</v>
      </c>
      <c r="E274" s="14" t="s">
        <v>44</v>
      </c>
      <c r="F274" s="5" t="s">
        <v>109</v>
      </c>
      <c r="G274" s="21">
        <v>0</v>
      </c>
      <c r="H274" s="14" t="s">
        <v>44</v>
      </c>
      <c r="I274" s="21">
        <v>1</v>
      </c>
      <c r="J274" s="3" t="s">
        <v>466</v>
      </c>
      <c r="K274" s="21">
        <v>1567</v>
      </c>
    </row>
    <row r="275" spans="1:11" x14ac:dyDescent="0.25">
      <c r="A275" s="21">
        <v>25</v>
      </c>
      <c r="B275" s="21">
        <v>8</v>
      </c>
      <c r="C275" s="6">
        <v>2012</v>
      </c>
      <c r="D275" s="7" t="s">
        <v>109</v>
      </c>
      <c r="E275" s="14" t="s">
        <v>44</v>
      </c>
      <c r="F275" s="5" t="s">
        <v>110</v>
      </c>
      <c r="G275" s="21">
        <v>0</v>
      </c>
      <c r="H275" s="14" t="s">
        <v>44</v>
      </c>
      <c r="I275" s="21">
        <v>2</v>
      </c>
      <c r="J275" s="3" t="s">
        <v>467</v>
      </c>
      <c r="K275" s="21">
        <v>922</v>
      </c>
    </row>
    <row r="276" spans="1:11" x14ac:dyDescent="0.25">
      <c r="A276" s="21">
        <v>26</v>
      </c>
      <c r="B276" s="21">
        <v>8</v>
      </c>
      <c r="C276" s="6">
        <v>2012</v>
      </c>
      <c r="D276" s="5" t="s">
        <v>110</v>
      </c>
      <c r="E276" s="14" t="s">
        <v>44</v>
      </c>
      <c r="F276" s="7" t="s">
        <v>109</v>
      </c>
      <c r="G276" s="21">
        <v>1</v>
      </c>
      <c r="H276" s="14" t="s">
        <v>44</v>
      </c>
      <c r="I276" s="21">
        <v>0</v>
      </c>
      <c r="J276" s="3" t="s">
        <v>468</v>
      </c>
      <c r="K276" s="21">
        <v>1716</v>
      </c>
    </row>
    <row r="277" spans="1:11" x14ac:dyDescent="0.25">
      <c r="A277" s="21">
        <v>29</v>
      </c>
      <c r="B277" s="21">
        <v>8</v>
      </c>
      <c r="C277" s="6">
        <v>2012</v>
      </c>
      <c r="D277" s="5" t="s">
        <v>109</v>
      </c>
      <c r="E277" s="14" t="s">
        <v>44</v>
      </c>
      <c r="F277" s="7" t="s">
        <v>110</v>
      </c>
      <c r="G277" s="21">
        <v>2</v>
      </c>
      <c r="H277" s="14" t="s">
        <v>44</v>
      </c>
      <c r="I277" s="21">
        <v>1</v>
      </c>
      <c r="J277" s="3" t="s">
        <v>469</v>
      </c>
      <c r="K277" s="21">
        <v>1156</v>
      </c>
    </row>
    <row r="278" spans="1:11" x14ac:dyDescent="0.25">
      <c r="J278" s="7" t="s">
        <v>47</v>
      </c>
      <c r="K278" s="6">
        <f>SUM(K268:K277)</f>
        <v>9804</v>
      </c>
    </row>
    <row r="279" spans="1:11" x14ac:dyDescent="0.25">
      <c r="J279" s="7" t="s">
        <v>46</v>
      </c>
      <c r="K279" s="19">
        <f>PRODUCT(K278/9)</f>
        <v>1089.3333333333333</v>
      </c>
    </row>
    <row r="281" spans="1:11" x14ac:dyDescent="0.25">
      <c r="A281" s="12"/>
      <c r="B281" s="12"/>
      <c r="C281" s="12"/>
      <c r="D281" s="52"/>
      <c r="E281" s="12"/>
      <c r="F281" s="13"/>
      <c r="G281" s="12"/>
      <c r="H281" s="12"/>
      <c r="I281" s="12"/>
      <c r="J281" s="54"/>
      <c r="K281" s="47"/>
    </row>
    <row r="282" spans="1:11" x14ac:dyDescent="0.25">
      <c r="A282" s="6">
        <v>25</v>
      </c>
      <c r="B282" s="6">
        <v>8</v>
      </c>
      <c r="C282" s="6">
        <v>2013</v>
      </c>
      <c r="D282" s="5" t="s">
        <v>109</v>
      </c>
      <c r="E282" s="3" t="s">
        <v>44</v>
      </c>
      <c r="F282" s="7" t="s">
        <v>113</v>
      </c>
      <c r="G282" s="6">
        <v>2</v>
      </c>
      <c r="H282" s="6" t="s">
        <v>44</v>
      </c>
      <c r="I282" s="6">
        <v>0</v>
      </c>
      <c r="J282" s="7" t="s">
        <v>470</v>
      </c>
      <c r="K282" s="6">
        <v>805</v>
      </c>
    </row>
    <row r="283" spans="1:11" x14ac:dyDescent="0.25">
      <c r="A283" s="6">
        <v>27</v>
      </c>
      <c r="B283" s="6">
        <v>8</v>
      </c>
      <c r="C283" s="6">
        <v>2013</v>
      </c>
      <c r="D283" s="7" t="s">
        <v>113</v>
      </c>
      <c r="E283" s="3" t="s">
        <v>44</v>
      </c>
      <c r="F283" s="5" t="s">
        <v>109</v>
      </c>
      <c r="G283" s="6">
        <v>0</v>
      </c>
      <c r="H283" s="6" t="s">
        <v>44</v>
      </c>
      <c r="I283" s="6">
        <v>2</v>
      </c>
      <c r="J283" s="7" t="s">
        <v>471</v>
      </c>
      <c r="K283" s="6">
        <v>712</v>
      </c>
    </row>
    <row r="284" spans="1:11" x14ac:dyDescent="0.25">
      <c r="A284" s="6">
        <v>29</v>
      </c>
      <c r="B284" s="6">
        <v>8</v>
      </c>
      <c r="C284" s="6">
        <v>2013</v>
      </c>
      <c r="D284" s="5" t="s">
        <v>109</v>
      </c>
      <c r="E284" s="3" t="s">
        <v>44</v>
      </c>
      <c r="F284" s="7" t="s">
        <v>113</v>
      </c>
      <c r="G284" s="6">
        <v>2</v>
      </c>
      <c r="H284" s="6" t="s">
        <v>44</v>
      </c>
      <c r="I284" s="6">
        <v>0</v>
      </c>
      <c r="J284" s="7" t="s">
        <v>472</v>
      </c>
      <c r="K284" s="6">
        <v>638</v>
      </c>
    </row>
    <row r="285" spans="1:11" x14ac:dyDescent="0.25">
      <c r="J285" s="7"/>
    </row>
    <row r="286" spans="1:11" x14ac:dyDescent="0.25">
      <c r="A286" s="6">
        <v>25</v>
      </c>
      <c r="B286" s="6">
        <v>8</v>
      </c>
      <c r="C286" s="6">
        <v>2013</v>
      </c>
      <c r="D286" s="5" t="s">
        <v>110</v>
      </c>
      <c r="E286" s="3" t="s">
        <v>44</v>
      </c>
      <c r="F286" s="7" t="s">
        <v>251</v>
      </c>
      <c r="G286" s="6">
        <v>2</v>
      </c>
      <c r="H286" s="6" t="s">
        <v>44</v>
      </c>
      <c r="I286" s="6">
        <v>1</v>
      </c>
      <c r="J286" s="7" t="s">
        <v>473</v>
      </c>
      <c r="K286" s="6">
        <v>1647</v>
      </c>
    </row>
    <row r="287" spans="1:11" x14ac:dyDescent="0.25">
      <c r="A287" s="6">
        <v>27</v>
      </c>
      <c r="B287" s="6">
        <v>8</v>
      </c>
      <c r="C287" s="6">
        <v>2013</v>
      </c>
      <c r="D287" s="7" t="s">
        <v>251</v>
      </c>
      <c r="E287" s="3" t="s">
        <v>44</v>
      </c>
      <c r="F287" s="5" t="s">
        <v>110</v>
      </c>
      <c r="G287" s="6">
        <v>0</v>
      </c>
      <c r="H287" s="6" t="s">
        <v>44</v>
      </c>
      <c r="I287" s="6">
        <v>1</v>
      </c>
      <c r="J287" s="7" t="s">
        <v>474</v>
      </c>
      <c r="K287" s="6">
        <v>882</v>
      </c>
    </row>
    <row r="288" spans="1:11" x14ac:dyDescent="0.25">
      <c r="A288" s="6">
        <v>29</v>
      </c>
      <c r="B288" s="6">
        <v>8</v>
      </c>
      <c r="C288" s="6">
        <v>2013</v>
      </c>
      <c r="D288" s="5" t="s">
        <v>110</v>
      </c>
      <c r="E288" s="3" t="s">
        <v>44</v>
      </c>
      <c r="F288" s="7" t="s">
        <v>251</v>
      </c>
      <c r="G288" s="6">
        <v>1</v>
      </c>
      <c r="H288" s="6" t="s">
        <v>44</v>
      </c>
      <c r="I288" s="6">
        <v>0</v>
      </c>
      <c r="J288" s="7" t="s">
        <v>475</v>
      </c>
      <c r="K288" s="6">
        <v>1617</v>
      </c>
    </row>
    <row r="289" spans="1:11" x14ac:dyDescent="0.25">
      <c r="J289" s="7" t="s">
        <v>47</v>
      </c>
      <c r="K289" s="6">
        <f>SUM(K282:K288)</f>
        <v>6301</v>
      </c>
    </row>
    <row r="290" spans="1:11" x14ac:dyDescent="0.25">
      <c r="J290" s="7" t="s">
        <v>46</v>
      </c>
      <c r="K290" s="19">
        <f>PRODUCT(K289/6)</f>
        <v>1050.1666666666667</v>
      </c>
    </row>
    <row r="292" spans="1:11" x14ac:dyDescent="0.25">
      <c r="A292" s="12"/>
      <c r="B292" s="12"/>
      <c r="C292" s="12"/>
      <c r="D292" s="52"/>
      <c r="E292" s="12"/>
      <c r="F292" s="13"/>
      <c r="G292" s="12"/>
      <c r="H292" s="12"/>
      <c r="I292" s="12"/>
      <c r="J292" s="54"/>
      <c r="K292" s="47"/>
    </row>
    <row r="293" spans="1:11" x14ac:dyDescent="0.25">
      <c r="A293" s="21">
        <v>26</v>
      </c>
      <c r="B293" s="21">
        <v>8</v>
      </c>
      <c r="C293" s="6">
        <v>2014</v>
      </c>
      <c r="D293" s="5" t="s">
        <v>109</v>
      </c>
      <c r="E293" s="14" t="s">
        <v>44</v>
      </c>
      <c r="F293" s="7" t="s">
        <v>110</v>
      </c>
      <c r="G293" s="21">
        <v>2</v>
      </c>
      <c r="H293" s="14" t="s">
        <v>44</v>
      </c>
      <c r="I293" s="21">
        <v>1</v>
      </c>
      <c r="J293" s="30" t="s">
        <v>476</v>
      </c>
      <c r="K293" s="21">
        <v>526</v>
      </c>
    </row>
    <row r="294" spans="1:11" x14ac:dyDescent="0.25">
      <c r="A294" s="21">
        <v>28</v>
      </c>
      <c r="B294" s="21">
        <v>8</v>
      </c>
      <c r="C294" s="6">
        <v>2014</v>
      </c>
      <c r="D294" s="7" t="s">
        <v>110</v>
      </c>
      <c r="E294" s="14" t="s">
        <v>44</v>
      </c>
      <c r="F294" s="5" t="s">
        <v>109</v>
      </c>
      <c r="G294" s="21">
        <v>0</v>
      </c>
      <c r="H294" s="14" t="s">
        <v>44</v>
      </c>
      <c r="I294" s="21">
        <v>2</v>
      </c>
      <c r="J294" s="30" t="s">
        <v>477</v>
      </c>
      <c r="K294" s="21">
        <v>1258</v>
      </c>
    </row>
    <row r="295" spans="1:11" x14ac:dyDescent="0.25">
      <c r="A295" s="21">
        <v>30</v>
      </c>
      <c r="B295" s="21">
        <v>8</v>
      </c>
      <c r="C295" s="6">
        <v>2014</v>
      </c>
      <c r="D295" s="5" t="s">
        <v>109</v>
      </c>
      <c r="E295" s="14" t="s">
        <v>44</v>
      </c>
      <c r="F295" s="7" t="s">
        <v>110</v>
      </c>
      <c r="G295" s="21">
        <v>1</v>
      </c>
      <c r="H295" s="14" t="s">
        <v>44</v>
      </c>
      <c r="I295" s="21">
        <v>0</v>
      </c>
      <c r="J295" s="30" t="s">
        <v>478</v>
      </c>
      <c r="K295" s="21">
        <v>503</v>
      </c>
    </row>
    <row r="296" spans="1:11" x14ac:dyDescent="0.25">
      <c r="A296" s="21"/>
      <c r="B296" s="21"/>
      <c r="C296" s="21"/>
      <c r="E296" s="14"/>
      <c r="G296" s="21"/>
      <c r="H296" s="14"/>
      <c r="I296" s="21"/>
      <c r="J296" s="30"/>
      <c r="K296" s="21"/>
    </row>
    <row r="297" spans="1:11" x14ac:dyDescent="0.25">
      <c r="A297" s="21">
        <v>27</v>
      </c>
      <c r="B297" s="21">
        <v>8</v>
      </c>
      <c r="C297" s="6">
        <v>2014</v>
      </c>
      <c r="D297" s="5" t="s">
        <v>251</v>
      </c>
      <c r="E297" s="14" t="s">
        <v>44</v>
      </c>
      <c r="F297" s="7" t="s">
        <v>115</v>
      </c>
      <c r="G297" s="21">
        <v>1</v>
      </c>
      <c r="H297" s="14" t="s">
        <v>44</v>
      </c>
      <c r="I297" s="21">
        <v>0</v>
      </c>
      <c r="J297" s="30" t="s">
        <v>479</v>
      </c>
      <c r="K297" s="21">
        <v>422</v>
      </c>
    </row>
    <row r="298" spans="1:11" x14ac:dyDescent="0.25">
      <c r="A298" s="21">
        <v>29</v>
      </c>
      <c r="B298" s="21">
        <v>8</v>
      </c>
      <c r="C298" s="6">
        <v>2014</v>
      </c>
      <c r="D298" s="7" t="s">
        <v>115</v>
      </c>
      <c r="E298" s="14" t="s">
        <v>44</v>
      </c>
      <c r="F298" s="5" t="s">
        <v>251</v>
      </c>
      <c r="G298" s="21">
        <v>1</v>
      </c>
      <c r="H298" s="14" t="s">
        <v>44</v>
      </c>
      <c r="I298" s="21">
        <v>2</v>
      </c>
      <c r="J298" s="30" t="s">
        <v>480</v>
      </c>
      <c r="K298" s="21">
        <v>483</v>
      </c>
    </row>
    <row r="299" spans="1:11" x14ac:dyDescent="0.25">
      <c r="A299" s="21">
        <v>31</v>
      </c>
      <c r="B299" s="21">
        <v>8</v>
      </c>
      <c r="C299" s="6">
        <v>2014</v>
      </c>
      <c r="D299" s="5" t="s">
        <v>251</v>
      </c>
      <c r="E299" s="14" t="s">
        <v>44</v>
      </c>
      <c r="F299" s="7" t="s">
        <v>115</v>
      </c>
      <c r="G299" s="21">
        <v>2</v>
      </c>
      <c r="H299" s="14" t="s">
        <v>44</v>
      </c>
      <c r="I299" s="21">
        <v>0</v>
      </c>
      <c r="J299" s="30" t="s">
        <v>481</v>
      </c>
      <c r="K299" s="21">
        <v>544</v>
      </c>
    </row>
    <row r="300" spans="1:11" x14ac:dyDescent="0.25">
      <c r="J300" s="7" t="s">
        <v>47</v>
      </c>
      <c r="K300" s="6">
        <f>SUM(K293:K299)</f>
        <v>3736</v>
      </c>
    </row>
    <row r="301" spans="1:11" x14ac:dyDescent="0.25">
      <c r="J301" s="7" t="s">
        <v>46</v>
      </c>
      <c r="K301" s="19">
        <f>PRODUCT(K300/6)</f>
        <v>622.66666666666663</v>
      </c>
    </row>
    <row r="303" spans="1:11" x14ac:dyDescent="0.25">
      <c r="A303" s="12"/>
      <c r="B303" s="12"/>
      <c r="C303" s="12"/>
      <c r="D303" s="52"/>
      <c r="E303" s="12"/>
      <c r="F303" s="13"/>
      <c r="G303" s="12"/>
      <c r="H303" s="12"/>
      <c r="I303" s="12"/>
      <c r="J303" s="54"/>
      <c r="K303" s="47"/>
    </row>
    <row r="304" spans="1:11" x14ac:dyDescent="0.25">
      <c r="A304" s="21">
        <v>27</v>
      </c>
      <c r="B304" s="21">
        <v>8</v>
      </c>
      <c r="C304" s="6">
        <v>2015</v>
      </c>
      <c r="D304" s="5" t="s">
        <v>109</v>
      </c>
      <c r="E304" s="14" t="s">
        <v>44</v>
      </c>
      <c r="F304" s="7" t="s">
        <v>277</v>
      </c>
      <c r="G304" s="21">
        <v>2</v>
      </c>
      <c r="H304" s="14" t="s">
        <v>44</v>
      </c>
      <c r="I304" s="21">
        <v>0</v>
      </c>
      <c r="J304" s="30" t="s">
        <v>482</v>
      </c>
      <c r="K304" s="21">
        <v>636</v>
      </c>
    </row>
    <row r="305" spans="1:11" x14ac:dyDescent="0.25">
      <c r="A305" s="21">
        <v>28</v>
      </c>
      <c r="B305" s="21">
        <v>8</v>
      </c>
      <c r="C305" s="6">
        <v>2015</v>
      </c>
      <c r="D305" s="7" t="s">
        <v>277</v>
      </c>
      <c r="E305" s="14" t="s">
        <v>44</v>
      </c>
      <c r="F305" s="5" t="s">
        <v>109</v>
      </c>
      <c r="G305" s="21">
        <v>0</v>
      </c>
      <c r="H305" s="14" t="s">
        <v>44</v>
      </c>
      <c r="I305" s="21">
        <v>2</v>
      </c>
      <c r="J305" s="30" t="s">
        <v>16</v>
      </c>
      <c r="K305" s="21">
        <v>1153</v>
      </c>
    </row>
    <row r="306" spans="1:11" x14ac:dyDescent="0.25">
      <c r="A306" s="21">
        <v>30</v>
      </c>
      <c r="B306" s="21">
        <v>8</v>
      </c>
      <c r="C306" s="6">
        <v>2015</v>
      </c>
      <c r="D306" s="5" t="s">
        <v>109</v>
      </c>
      <c r="E306" s="14" t="s">
        <v>44</v>
      </c>
      <c r="F306" s="7" t="s">
        <v>277</v>
      </c>
      <c r="G306" s="21">
        <v>2</v>
      </c>
      <c r="H306" s="14" t="s">
        <v>44</v>
      </c>
      <c r="I306" s="21">
        <v>0</v>
      </c>
      <c r="J306" s="30" t="s">
        <v>11</v>
      </c>
      <c r="K306" s="21">
        <v>811</v>
      </c>
    </row>
    <row r="307" spans="1:11" x14ac:dyDescent="0.25">
      <c r="A307" s="21"/>
      <c r="B307" s="21"/>
      <c r="C307" s="21"/>
      <c r="E307" s="14"/>
      <c r="G307" s="21"/>
      <c r="H307" s="14"/>
      <c r="I307" s="21"/>
      <c r="J307" s="30"/>
      <c r="K307" s="21"/>
    </row>
    <row r="308" spans="1:11" x14ac:dyDescent="0.25">
      <c r="A308" s="21">
        <v>27</v>
      </c>
      <c r="B308" s="21">
        <v>8</v>
      </c>
      <c r="C308" s="6">
        <v>2015</v>
      </c>
      <c r="D308" s="7" t="s">
        <v>251</v>
      </c>
      <c r="E308" s="14" t="s">
        <v>44</v>
      </c>
      <c r="F308" s="5" t="s">
        <v>110</v>
      </c>
      <c r="G308" s="21">
        <v>1</v>
      </c>
      <c r="H308" s="14" t="s">
        <v>44</v>
      </c>
      <c r="I308" s="21">
        <v>2</v>
      </c>
      <c r="J308" s="30" t="s">
        <v>483</v>
      </c>
      <c r="K308" s="21">
        <v>667</v>
      </c>
    </row>
    <row r="309" spans="1:11" x14ac:dyDescent="0.25">
      <c r="A309" s="21">
        <v>28</v>
      </c>
      <c r="B309" s="21">
        <v>8</v>
      </c>
      <c r="C309" s="6">
        <v>2015</v>
      </c>
      <c r="D309" s="7" t="s">
        <v>110</v>
      </c>
      <c r="E309" s="14" t="s">
        <v>44</v>
      </c>
      <c r="F309" s="5" t="s">
        <v>251</v>
      </c>
      <c r="G309" s="21">
        <v>0</v>
      </c>
      <c r="H309" s="14" t="s">
        <v>44</v>
      </c>
      <c r="I309" s="21">
        <v>2</v>
      </c>
      <c r="J309" s="30" t="s">
        <v>484</v>
      </c>
      <c r="K309" s="21">
        <v>1191</v>
      </c>
    </row>
    <row r="310" spans="1:11" x14ac:dyDescent="0.25">
      <c r="A310" s="21">
        <v>30</v>
      </c>
      <c r="B310" s="21">
        <v>8</v>
      </c>
      <c r="C310" s="6">
        <v>2015</v>
      </c>
      <c r="D310" s="5" t="s">
        <v>251</v>
      </c>
      <c r="E310" s="14" t="s">
        <v>44</v>
      </c>
      <c r="F310" s="7" t="s">
        <v>110</v>
      </c>
      <c r="G310" s="21">
        <v>2</v>
      </c>
      <c r="H310" s="14" t="s">
        <v>44</v>
      </c>
      <c r="I310" s="21">
        <v>0</v>
      </c>
      <c r="J310" s="30" t="s">
        <v>485</v>
      </c>
      <c r="K310" s="21">
        <v>875</v>
      </c>
    </row>
    <row r="311" spans="1:11" x14ac:dyDescent="0.25">
      <c r="A311" s="21">
        <v>1</v>
      </c>
      <c r="B311" s="21">
        <v>9</v>
      </c>
      <c r="C311" s="6">
        <v>2015</v>
      </c>
      <c r="D311" s="7" t="s">
        <v>110</v>
      </c>
      <c r="E311" s="14" t="s">
        <v>44</v>
      </c>
      <c r="F311" s="5" t="s">
        <v>251</v>
      </c>
      <c r="G311" s="21">
        <v>0</v>
      </c>
      <c r="H311" s="14" t="s">
        <v>44</v>
      </c>
      <c r="I311" s="21">
        <v>2</v>
      </c>
      <c r="J311" s="30" t="s">
        <v>486</v>
      </c>
      <c r="K311" s="21">
        <v>1068</v>
      </c>
    </row>
    <row r="312" spans="1:11" x14ac:dyDescent="0.25">
      <c r="J312" s="7" t="s">
        <v>47</v>
      </c>
      <c r="K312" s="6">
        <f>SUM(K303:K311)</f>
        <v>6401</v>
      </c>
    </row>
    <row r="313" spans="1:11" x14ac:dyDescent="0.25">
      <c r="J313" s="7" t="s">
        <v>46</v>
      </c>
      <c r="K313" s="19">
        <f>PRODUCT(K312/7)</f>
        <v>914.42857142857144</v>
      </c>
    </row>
    <row r="315" spans="1:11" x14ac:dyDescent="0.25">
      <c r="A315" s="12"/>
      <c r="B315" s="12"/>
      <c r="C315" s="12"/>
      <c r="D315" s="52"/>
      <c r="E315" s="12"/>
      <c r="F315" s="13"/>
      <c r="G315" s="12"/>
      <c r="H315" s="12"/>
      <c r="I315" s="12"/>
      <c r="J315" s="54"/>
      <c r="K315" s="47"/>
    </row>
    <row r="316" spans="1:11" x14ac:dyDescent="0.25">
      <c r="A316" s="6">
        <v>26</v>
      </c>
      <c r="B316" s="21">
        <v>8</v>
      </c>
      <c r="C316" s="6">
        <v>2016</v>
      </c>
      <c r="D316" s="57" t="s">
        <v>251</v>
      </c>
      <c r="E316" s="14" t="s">
        <v>44</v>
      </c>
      <c r="F316" s="58" t="s">
        <v>110</v>
      </c>
      <c r="G316" s="21">
        <v>1</v>
      </c>
      <c r="H316" s="14" t="s">
        <v>44</v>
      </c>
      <c r="I316" s="21">
        <v>0</v>
      </c>
      <c r="J316" s="30" t="s">
        <v>487</v>
      </c>
      <c r="K316" s="21">
        <v>675</v>
      </c>
    </row>
    <row r="317" spans="1:11" x14ac:dyDescent="0.25">
      <c r="A317" s="6">
        <v>28</v>
      </c>
      <c r="B317" s="21">
        <v>8</v>
      </c>
      <c r="C317" s="6">
        <v>2016</v>
      </c>
      <c r="D317" s="58" t="s">
        <v>110</v>
      </c>
      <c r="E317" s="14" t="s">
        <v>44</v>
      </c>
      <c r="F317" s="57" t="s">
        <v>251</v>
      </c>
      <c r="G317" s="21">
        <v>1</v>
      </c>
      <c r="H317" s="14" t="s">
        <v>44</v>
      </c>
      <c r="I317" s="21">
        <v>2</v>
      </c>
      <c r="J317" s="30" t="s">
        <v>488</v>
      </c>
      <c r="K317" s="21">
        <v>1268</v>
      </c>
    </row>
    <row r="318" spans="1:11" x14ac:dyDescent="0.25">
      <c r="A318" s="6">
        <v>31</v>
      </c>
      <c r="B318" s="21">
        <v>8</v>
      </c>
      <c r="C318" s="6">
        <v>2016</v>
      </c>
      <c r="D318" s="57" t="s">
        <v>251</v>
      </c>
      <c r="E318" s="14" t="s">
        <v>44</v>
      </c>
      <c r="F318" s="58" t="s">
        <v>110</v>
      </c>
      <c r="G318" s="21">
        <v>2</v>
      </c>
      <c r="H318" s="14" t="s">
        <v>44</v>
      </c>
      <c r="I318" s="21">
        <v>0</v>
      </c>
      <c r="J318" s="30" t="s">
        <v>295</v>
      </c>
      <c r="K318" s="21">
        <v>742</v>
      </c>
    </row>
    <row r="319" spans="1:11" x14ac:dyDescent="0.25">
      <c r="A319" s="21"/>
      <c r="B319" s="21"/>
      <c r="C319" s="21"/>
      <c r="E319" s="14"/>
      <c r="G319" s="21"/>
      <c r="H319" s="14"/>
      <c r="I319" s="21"/>
      <c r="J319" s="30"/>
      <c r="K319" s="21"/>
    </row>
    <row r="320" spans="1:11" x14ac:dyDescent="0.25">
      <c r="A320" s="6">
        <v>26</v>
      </c>
      <c r="B320" s="21">
        <v>8</v>
      </c>
      <c r="C320" s="6">
        <v>2016</v>
      </c>
      <c r="D320" s="57" t="s">
        <v>109</v>
      </c>
      <c r="E320" s="14" t="s">
        <v>44</v>
      </c>
      <c r="F320" s="58" t="s">
        <v>277</v>
      </c>
      <c r="G320" s="21">
        <v>2</v>
      </c>
      <c r="H320" s="14" t="s">
        <v>44</v>
      </c>
      <c r="I320" s="21">
        <v>0</v>
      </c>
      <c r="J320" s="30" t="s">
        <v>9</v>
      </c>
      <c r="K320" s="21">
        <v>652</v>
      </c>
    </row>
    <row r="321" spans="1:11" x14ac:dyDescent="0.25">
      <c r="A321" s="6">
        <v>28</v>
      </c>
      <c r="B321" s="21">
        <v>8</v>
      </c>
      <c r="C321" s="6">
        <v>2016</v>
      </c>
      <c r="D321" s="58" t="s">
        <v>277</v>
      </c>
      <c r="E321" s="14" t="s">
        <v>44</v>
      </c>
      <c r="F321" s="57" t="s">
        <v>109</v>
      </c>
      <c r="G321" s="21">
        <v>0</v>
      </c>
      <c r="H321" s="14" t="s">
        <v>44</v>
      </c>
      <c r="I321" s="21">
        <v>1</v>
      </c>
      <c r="J321" s="30" t="s">
        <v>398</v>
      </c>
      <c r="K321" s="21">
        <v>1012</v>
      </c>
    </row>
    <row r="322" spans="1:11" x14ac:dyDescent="0.25">
      <c r="A322" s="6">
        <v>31</v>
      </c>
      <c r="B322" s="21">
        <v>8</v>
      </c>
      <c r="C322" s="6">
        <v>2016</v>
      </c>
      <c r="D322" s="57" t="s">
        <v>109</v>
      </c>
      <c r="E322" s="14" t="s">
        <v>44</v>
      </c>
      <c r="F322" s="58" t="s">
        <v>277</v>
      </c>
      <c r="G322" s="21">
        <v>1</v>
      </c>
      <c r="H322" s="14" t="s">
        <v>44</v>
      </c>
      <c r="I322" s="21">
        <v>0</v>
      </c>
      <c r="J322" s="30" t="s">
        <v>489</v>
      </c>
      <c r="K322" s="21">
        <v>709</v>
      </c>
    </row>
    <row r="323" spans="1:11" x14ac:dyDescent="0.25">
      <c r="J323" s="7" t="s">
        <v>47</v>
      </c>
      <c r="K323" s="6">
        <f>SUM(K315:K322)</f>
        <v>5058</v>
      </c>
    </row>
    <row r="324" spans="1:11" x14ac:dyDescent="0.25">
      <c r="J324" s="7" t="s">
        <v>46</v>
      </c>
      <c r="K324" s="19">
        <f>PRODUCT(K323/6)</f>
        <v>843</v>
      </c>
    </row>
    <row r="326" spans="1:11" x14ac:dyDescent="0.25">
      <c r="A326" s="12"/>
      <c r="B326" s="12"/>
      <c r="C326" s="12"/>
      <c r="D326" s="52"/>
      <c r="E326" s="12"/>
      <c r="F326" s="13"/>
      <c r="G326" s="12"/>
      <c r="H326" s="12"/>
      <c r="I326" s="12"/>
      <c r="J326" s="54"/>
      <c r="K326" s="47"/>
    </row>
    <row r="327" spans="1:11" x14ac:dyDescent="0.25">
      <c r="A327" s="6">
        <v>26</v>
      </c>
      <c r="B327" s="6">
        <v>8</v>
      </c>
      <c r="C327" s="6">
        <v>2017</v>
      </c>
      <c r="D327" s="5" t="s">
        <v>342</v>
      </c>
      <c r="E327" s="25" t="s">
        <v>44</v>
      </c>
      <c r="F327" s="7" t="s">
        <v>115</v>
      </c>
      <c r="G327" s="6">
        <v>2</v>
      </c>
      <c r="H327" s="38" t="s">
        <v>44</v>
      </c>
      <c r="I327" s="6">
        <v>0</v>
      </c>
      <c r="J327" s="7" t="s">
        <v>333</v>
      </c>
      <c r="K327" s="6">
        <v>650</v>
      </c>
    </row>
    <row r="328" spans="1:11" x14ac:dyDescent="0.25">
      <c r="A328" s="6">
        <v>29</v>
      </c>
      <c r="B328" s="6">
        <v>8</v>
      </c>
      <c r="C328" s="6">
        <v>2017</v>
      </c>
      <c r="D328" s="5" t="s">
        <v>115</v>
      </c>
      <c r="E328" s="25" t="s">
        <v>44</v>
      </c>
      <c r="F328" s="7" t="s">
        <v>342</v>
      </c>
      <c r="G328" s="6">
        <v>1</v>
      </c>
      <c r="H328" s="38" t="s">
        <v>44</v>
      </c>
      <c r="I328" s="6">
        <v>0</v>
      </c>
      <c r="J328" s="7" t="s">
        <v>626</v>
      </c>
      <c r="K328" s="6">
        <v>553</v>
      </c>
    </row>
    <row r="329" spans="1:11" x14ac:dyDescent="0.25">
      <c r="A329" s="6">
        <v>31</v>
      </c>
      <c r="B329" s="6">
        <v>8</v>
      </c>
      <c r="C329" s="6">
        <v>2017</v>
      </c>
      <c r="D329" s="5" t="s">
        <v>342</v>
      </c>
      <c r="E329" s="25" t="s">
        <v>44</v>
      </c>
      <c r="F329" s="7" t="s">
        <v>115</v>
      </c>
      <c r="G329" s="6">
        <v>2</v>
      </c>
      <c r="H329" s="38" t="s">
        <v>44</v>
      </c>
      <c r="I329" s="6">
        <v>0</v>
      </c>
      <c r="J329" s="7" t="s">
        <v>627</v>
      </c>
      <c r="K329" s="6">
        <v>642</v>
      </c>
    </row>
    <row r="330" spans="1:11" x14ac:dyDescent="0.25">
      <c r="A330" s="6">
        <v>2</v>
      </c>
      <c r="B330" s="6">
        <v>9</v>
      </c>
      <c r="C330" s="6">
        <v>2017</v>
      </c>
      <c r="D330" s="7" t="s">
        <v>115</v>
      </c>
      <c r="E330" s="25" t="s">
        <v>44</v>
      </c>
      <c r="F330" s="7" t="s">
        <v>342</v>
      </c>
      <c r="G330" s="6">
        <v>0</v>
      </c>
      <c r="H330" s="38" t="s">
        <v>44</v>
      </c>
      <c r="I330" s="6">
        <v>2</v>
      </c>
      <c r="J330" s="7" t="s">
        <v>628</v>
      </c>
      <c r="K330" s="6">
        <v>472</v>
      </c>
    </row>
    <row r="331" spans="1:11" x14ac:dyDescent="0.25">
      <c r="D331" s="5"/>
      <c r="E331" s="25"/>
      <c r="H331" s="22"/>
      <c r="J331" s="7"/>
    </row>
    <row r="332" spans="1:11" x14ac:dyDescent="0.25">
      <c r="A332" s="6">
        <v>26</v>
      </c>
      <c r="B332" s="6">
        <v>8</v>
      </c>
      <c r="C332" s="6">
        <v>2017</v>
      </c>
      <c r="D332" s="5" t="s">
        <v>109</v>
      </c>
      <c r="E332" s="25" t="s">
        <v>44</v>
      </c>
      <c r="F332" s="7" t="s">
        <v>110</v>
      </c>
      <c r="G332" s="6">
        <v>2</v>
      </c>
      <c r="H332" s="38" t="s">
        <v>44</v>
      </c>
      <c r="I332" s="6">
        <v>0</v>
      </c>
      <c r="J332" s="7" t="s">
        <v>629</v>
      </c>
      <c r="K332" s="6">
        <v>501</v>
      </c>
    </row>
    <row r="333" spans="1:11" x14ac:dyDescent="0.25">
      <c r="A333" s="6">
        <v>27</v>
      </c>
      <c r="B333" s="6">
        <v>8</v>
      </c>
      <c r="C333" s="6">
        <v>2017</v>
      </c>
      <c r="D333" s="5" t="s">
        <v>110</v>
      </c>
      <c r="E333" s="25" t="s">
        <v>44</v>
      </c>
      <c r="F333" s="7" t="s">
        <v>109</v>
      </c>
      <c r="G333" s="6">
        <v>1</v>
      </c>
      <c r="H333" s="38" t="s">
        <v>44</v>
      </c>
      <c r="I333" s="6">
        <v>0</v>
      </c>
      <c r="J333" s="7" t="s">
        <v>630</v>
      </c>
      <c r="K333" s="6">
        <v>1168</v>
      </c>
    </row>
    <row r="334" spans="1:11" x14ac:dyDescent="0.25">
      <c r="A334" s="6">
        <v>30</v>
      </c>
      <c r="B334" s="6">
        <v>8</v>
      </c>
      <c r="C334" s="6">
        <v>2017</v>
      </c>
      <c r="D334" s="5" t="s">
        <v>109</v>
      </c>
      <c r="E334" s="25" t="s">
        <v>44</v>
      </c>
      <c r="F334" s="7" t="s">
        <v>110</v>
      </c>
      <c r="G334" s="6">
        <v>2</v>
      </c>
      <c r="H334" s="38" t="s">
        <v>44</v>
      </c>
      <c r="I334" s="6">
        <v>0</v>
      </c>
      <c r="J334" s="7" t="s">
        <v>631</v>
      </c>
      <c r="K334" s="6">
        <v>626</v>
      </c>
    </row>
    <row r="335" spans="1:11" x14ac:dyDescent="0.25">
      <c r="A335" s="6">
        <v>1</v>
      </c>
      <c r="B335" s="6">
        <v>9</v>
      </c>
      <c r="C335" s="6">
        <v>2017</v>
      </c>
      <c r="D335" s="5" t="s">
        <v>110</v>
      </c>
      <c r="E335" s="25" t="s">
        <v>44</v>
      </c>
      <c r="F335" s="7" t="s">
        <v>109</v>
      </c>
      <c r="G335" s="6">
        <v>2</v>
      </c>
      <c r="H335" s="38" t="s">
        <v>44</v>
      </c>
      <c r="I335" s="6">
        <v>1</v>
      </c>
      <c r="J335" s="7" t="s">
        <v>632</v>
      </c>
      <c r="K335" s="6">
        <v>1263</v>
      </c>
    </row>
    <row r="336" spans="1:11" x14ac:dyDescent="0.25">
      <c r="A336" s="6">
        <v>2</v>
      </c>
      <c r="B336" s="6">
        <v>9</v>
      </c>
      <c r="C336" s="6">
        <v>2017</v>
      </c>
      <c r="D336" s="7" t="s">
        <v>109</v>
      </c>
      <c r="E336" s="25" t="s">
        <v>44</v>
      </c>
      <c r="F336" s="5" t="s">
        <v>110</v>
      </c>
      <c r="G336" s="6">
        <v>1</v>
      </c>
      <c r="H336" s="38" t="s">
        <v>44</v>
      </c>
      <c r="I336" s="6">
        <v>2</v>
      </c>
      <c r="J336" s="7" t="s">
        <v>633</v>
      </c>
      <c r="K336" s="6">
        <v>626</v>
      </c>
    </row>
    <row r="337" spans="10:11" x14ac:dyDescent="0.25">
      <c r="J337" s="7" t="s">
        <v>47</v>
      </c>
      <c r="K337" s="6">
        <f>SUM(K327:K336)</f>
        <v>6501</v>
      </c>
    </row>
    <row r="338" spans="10:11" x14ac:dyDescent="0.25">
      <c r="J338" s="7" t="s">
        <v>46</v>
      </c>
      <c r="K338" s="19">
        <f>PRODUCT(K337/9)</f>
        <v>722.33333333333337</v>
      </c>
    </row>
    <row r="366" spans="1:18" ht="14.25" x14ac:dyDescent="0.2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</row>
    <row r="367" spans="1:18" ht="14.25" x14ac:dyDescent="0.2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</row>
    <row r="368" spans="1:18" ht="14.25" x14ac:dyDescent="0.2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</row>
    <row r="369" spans="1:18" ht="14.25" x14ac:dyDescent="0.2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</row>
    <row r="370" spans="1:18" ht="14.25" x14ac:dyDescent="0.2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</row>
    <row r="371" spans="1:18" ht="14.25" x14ac:dyDescent="0.2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</row>
    <row r="372" spans="1:18" ht="14.25" x14ac:dyDescent="0.2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</row>
    <row r="373" spans="1:18" ht="14.25" x14ac:dyDescent="0.2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</row>
    <row r="374" spans="1:18" ht="14.25" x14ac:dyDescent="0.2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</row>
    <row r="375" spans="1:18" ht="14.25" x14ac:dyDescent="0.2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</row>
    <row r="376" spans="1:18" ht="14.25" x14ac:dyDescent="0.2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</row>
    <row r="377" spans="1:18" ht="14.25" x14ac:dyDescent="0.2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</row>
    <row r="378" spans="1:18" ht="14.25" x14ac:dyDescent="0.2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</row>
    <row r="379" spans="1:18" ht="14.25" x14ac:dyDescent="0.2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</row>
    <row r="380" spans="1:18" ht="14.25" x14ac:dyDescent="0.2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</row>
    <row r="381" spans="1:18" ht="14.25" x14ac:dyDescent="0.2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</row>
    <row r="382" spans="1:18" ht="14.25" x14ac:dyDescent="0.2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</row>
    <row r="383" spans="1:18" ht="14.25" x14ac:dyDescent="0.2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</row>
    <row r="384" spans="1:18" ht="14.25" x14ac:dyDescent="0.2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</row>
    <row r="385" spans="1:18" ht="14.25" x14ac:dyDescent="0.2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</row>
    <row r="386" spans="1:18" ht="14.25" x14ac:dyDescent="0.2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</row>
    <row r="387" spans="1:18" ht="14.25" x14ac:dyDescent="0.2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</row>
    <row r="388" spans="1:18" ht="14.25" x14ac:dyDescent="0.2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</row>
    <row r="389" spans="1:18" ht="14.25" x14ac:dyDescent="0.2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</row>
    <row r="390" spans="1:18" ht="14.25" x14ac:dyDescent="0.2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</row>
    <row r="391" spans="1:18" ht="14.25" x14ac:dyDescent="0.2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</row>
    <row r="392" spans="1:18" ht="14.25" x14ac:dyDescent="0.2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</row>
    <row r="393" spans="1:18" ht="14.25" x14ac:dyDescent="0.2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</row>
    <row r="394" spans="1:18" ht="14.25" x14ac:dyDescent="0.2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</row>
    <row r="395" spans="1:18" ht="14.25" x14ac:dyDescent="0.2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</row>
    <row r="396" spans="1:18" ht="14.25" x14ac:dyDescent="0.2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</row>
    <row r="397" spans="1:18" ht="14.25" x14ac:dyDescent="0.2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</row>
    <row r="398" spans="1:18" ht="14.25" x14ac:dyDescent="0.2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</row>
    <row r="399" spans="1:18" ht="14.25" x14ac:dyDescent="0.2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</row>
    <row r="400" spans="1:18" ht="14.25" x14ac:dyDescent="0.2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</row>
    <row r="401" spans="1:18" ht="14.25" x14ac:dyDescent="0.2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</row>
    <row r="402" spans="1:18" ht="14.25" x14ac:dyDescent="0.2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</row>
    <row r="403" spans="1:18" ht="14.25" x14ac:dyDescent="0.2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</row>
    <row r="404" spans="1:18" ht="14.25" x14ac:dyDescent="0.2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</row>
    <row r="405" spans="1:18" ht="14.25" x14ac:dyDescent="0.2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</row>
    <row r="406" spans="1:18" ht="14.25" x14ac:dyDescent="0.2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</row>
    <row r="407" spans="1:18" ht="14.25" x14ac:dyDescent="0.2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</row>
    <row r="408" spans="1:18" ht="14.25" x14ac:dyDescent="0.2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</row>
    <row r="409" spans="1:18" ht="14.25" x14ac:dyDescent="0.2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</row>
    <row r="410" spans="1:18" ht="14.25" x14ac:dyDescent="0.2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</row>
    <row r="411" spans="1:18" ht="14.25" x14ac:dyDescent="0.2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</row>
    <row r="412" spans="1:18" ht="14.25" x14ac:dyDescent="0.2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</row>
    <row r="413" spans="1:18" ht="14.25" x14ac:dyDescent="0.2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</row>
    <row r="414" spans="1:18" ht="14.25" x14ac:dyDescent="0.2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</row>
    <row r="415" spans="1:18" ht="14.25" x14ac:dyDescent="0.2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</row>
    <row r="416" spans="1:18" ht="14.25" x14ac:dyDescent="0.2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</row>
    <row r="417" spans="1:18" ht="14.25" x14ac:dyDescent="0.2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</row>
    <row r="418" spans="1:18" ht="14.25" x14ac:dyDescent="0.2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</row>
    <row r="419" spans="1:18" ht="14.25" x14ac:dyDescent="0.2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</row>
    <row r="420" spans="1:18" ht="14.25" x14ac:dyDescent="0.2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</row>
    <row r="421" spans="1:18" ht="14.25" x14ac:dyDescent="0.2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</row>
    <row r="422" spans="1:18" ht="14.25" x14ac:dyDescent="0.2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</row>
    <row r="423" spans="1:18" ht="14.25" x14ac:dyDescent="0.2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</row>
    <row r="424" spans="1:18" ht="14.25" x14ac:dyDescent="0.2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</row>
    <row r="425" spans="1:18" ht="14.25" x14ac:dyDescent="0.2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</row>
    <row r="426" spans="1:18" ht="14.25" x14ac:dyDescent="0.2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</row>
    <row r="427" spans="1:18" ht="14.25" x14ac:dyDescent="0.2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</row>
    <row r="428" spans="1:18" ht="14.25" x14ac:dyDescent="0.2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</row>
    <row r="429" spans="1:18" ht="14.25" x14ac:dyDescent="0.2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</row>
    <row r="430" spans="1:18" ht="14.25" x14ac:dyDescent="0.2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</row>
    <row r="431" spans="1:18" ht="14.25" x14ac:dyDescent="0.2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</row>
    <row r="432" spans="1:18" ht="14.25" x14ac:dyDescent="0.2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</row>
    <row r="433" customFormat="1" ht="14.25" x14ac:dyDescent="0.2"/>
    <row r="434" customFormat="1" ht="14.25" x14ac:dyDescent="0.2"/>
    <row r="435" customFormat="1" ht="14.25" x14ac:dyDescent="0.2"/>
    <row r="436" customFormat="1" ht="14.25" x14ac:dyDescent="0.2"/>
    <row r="437" customFormat="1" ht="14.25" x14ac:dyDescent="0.2"/>
    <row r="438" customFormat="1" ht="14.25" x14ac:dyDescent="0.2"/>
    <row r="439" customFormat="1" ht="14.25" x14ac:dyDescent="0.2"/>
    <row r="440" customFormat="1" ht="14.25" x14ac:dyDescent="0.2"/>
    <row r="441" customFormat="1" ht="14.25" x14ac:dyDescent="0.2"/>
    <row r="442" customFormat="1" ht="14.25" x14ac:dyDescent="0.2"/>
    <row r="443" customFormat="1" ht="14.25" x14ac:dyDescent="0.2"/>
    <row r="444" customFormat="1" ht="14.25" x14ac:dyDescent="0.2"/>
    <row r="445" customFormat="1" ht="14.25" x14ac:dyDescent="0.2"/>
    <row r="446" customFormat="1" ht="14.25" x14ac:dyDescent="0.2"/>
    <row r="447" customFormat="1" ht="14.25" x14ac:dyDescent="0.2"/>
    <row r="448" customFormat="1" ht="14.25" x14ac:dyDescent="0.2"/>
    <row r="449" customFormat="1" ht="14.25" x14ac:dyDescent="0.2"/>
    <row r="450" customFormat="1" ht="14.25" x14ac:dyDescent="0.2"/>
    <row r="451" customFormat="1" ht="14.25" x14ac:dyDescent="0.2"/>
    <row r="452" customFormat="1" ht="14.25" x14ac:dyDescent="0.2"/>
    <row r="453" customFormat="1" ht="14.25" x14ac:dyDescent="0.2"/>
    <row r="454" customFormat="1" ht="14.25" x14ac:dyDescent="0.2"/>
    <row r="455" customFormat="1" ht="14.25" x14ac:dyDescent="0.2"/>
    <row r="456" customFormat="1" ht="14.25" x14ac:dyDescent="0.2"/>
    <row r="457" customFormat="1" ht="14.25" x14ac:dyDescent="0.2"/>
    <row r="458" customFormat="1" ht="14.25" x14ac:dyDescent="0.2"/>
    <row r="459" customFormat="1" ht="14.25" x14ac:dyDescent="0.2"/>
    <row r="460" customFormat="1" ht="14.25" x14ac:dyDescent="0.2"/>
    <row r="461" customFormat="1" ht="14.25" x14ac:dyDescent="0.2"/>
    <row r="462" customFormat="1" ht="14.25" x14ac:dyDescent="0.2"/>
    <row r="463" customFormat="1" ht="14.25" x14ac:dyDescent="0.2"/>
    <row r="464" customFormat="1" ht="14.25" x14ac:dyDescent="0.2"/>
    <row r="465" customFormat="1" ht="14.25" x14ac:dyDescent="0.2"/>
    <row r="466" customFormat="1" ht="14.25" x14ac:dyDescent="0.2"/>
    <row r="467" customFormat="1" ht="14.25" x14ac:dyDescent="0.2"/>
    <row r="468" customFormat="1" ht="14.25" x14ac:dyDescent="0.2"/>
    <row r="469" customFormat="1" ht="14.25" x14ac:dyDescent="0.2"/>
    <row r="470" customFormat="1" ht="14.25" x14ac:dyDescent="0.2"/>
    <row r="471" customFormat="1" ht="14.25" x14ac:dyDescent="0.2"/>
    <row r="472" customFormat="1" ht="14.25" x14ac:dyDescent="0.2"/>
    <row r="473" customFormat="1" ht="14.25" x14ac:dyDescent="0.2"/>
    <row r="474" customFormat="1" ht="14.25" x14ac:dyDescent="0.2"/>
    <row r="475" customFormat="1" ht="14.25" x14ac:dyDescent="0.2"/>
    <row r="476" customFormat="1" ht="14.25" x14ac:dyDescent="0.2"/>
    <row r="477" customFormat="1" ht="14.25" x14ac:dyDescent="0.2"/>
    <row r="478" customFormat="1" ht="14.25" x14ac:dyDescent="0.2"/>
    <row r="479" customFormat="1" ht="14.25" x14ac:dyDescent="0.2"/>
    <row r="480" customFormat="1" ht="14.25" x14ac:dyDescent="0.2"/>
    <row r="481" customFormat="1" ht="14.25" x14ac:dyDescent="0.2"/>
    <row r="482" customFormat="1" ht="14.25" x14ac:dyDescent="0.2"/>
    <row r="483" customFormat="1" ht="14.25" x14ac:dyDescent="0.2"/>
    <row r="484" customFormat="1" ht="14.25" x14ac:dyDescent="0.2"/>
    <row r="485" customFormat="1" ht="14.25" x14ac:dyDescent="0.2"/>
    <row r="486" customFormat="1" ht="14.25" x14ac:dyDescent="0.2"/>
    <row r="487" customFormat="1" ht="14.25" x14ac:dyDescent="0.2"/>
    <row r="488" customFormat="1" ht="14.25" x14ac:dyDescent="0.2"/>
    <row r="489" customFormat="1" ht="14.25" x14ac:dyDescent="0.2"/>
    <row r="490" customFormat="1" ht="14.25" x14ac:dyDescent="0.2"/>
    <row r="491" customFormat="1" ht="14.25" x14ac:dyDescent="0.2"/>
    <row r="492" customFormat="1" ht="14.25" x14ac:dyDescent="0.2"/>
    <row r="493" customFormat="1" ht="14.25" x14ac:dyDescent="0.2"/>
    <row r="494" customFormat="1" ht="14.25" x14ac:dyDescent="0.2"/>
    <row r="495" customFormat="1" ht="14.25" x14ac:dyDescent="0.2"/>
    <row r="496" customFormat="1" ht="14.25" x14ac:dyDescent="0.2"/>
    <row r="497" customFormat="1" ht="14.25" x14ac:dyDescent="0.2"/>
    <row r="498" customFormat="1" ht="14.25" x14ac:dyDescent="0.2"/>
    <row r="499" customFormat="1" ht="14.25" x14ac:dyDescent="0.2"/>
    <row r="500" customFormat="1" ht="14.25" x14ac:dyDescent="0.2"/>
    <row r="501" customFormat="1" ht="14.25" x14ac:dyDescent="0.2"/>
    <row r="502" customFormat="1" ht="14.25" x14ac:dyDescent="0.2"/>
    <row r="503" customFormat="1" ht="14.25" x14ac:dyDescent="0.2"/>
    <row r="504" customFormat="1" ht="14.25" x14ac:dyDescent="0.2"/>
    <row r="505" customFormat="1" ht="14.25" x14ac:dyDescent="0.2"/>
    <row r="506" customFormat="1" ht="14.25" x14ac:dyDescent="0.2"/>
    <row r="507" customFormat="1" ht="14.25" x14ac:dyDescent="0.2"/>
    <row r="508" customFormat="1" ht="14.25" x14ac:dyDescent="0.2"/>
    <row r="509" customFormat="1" ht="14.25" x14ac:dyDescent="0.2"/>
    <row r="510" customFormat="1" ht="14.25" x14ac:dyDescent="0.2"/>
    <row r="511" customFormat="1" ht="14.25" x14ac:dyDescent="0.2"/>
    <row r="512" customFormat="1" ht="14.25" x14ac:dyDescent="0.2"/>
    <row r="513" customFormat="1" ht="14.25" x14ac:dyDescent="0.2"/>
    <row r="514" customFormat="1" ht="14.25" x14ac:dyDescent="0.2"/>
    <row r="515" customFormat="1" ht="14.25" x14ac:dyDescent="0.2"/>
    <row r="516" customFormat="1" ht="14.25" x14ac:dyDescent="0.2"/>
    <row r="517" customFormat="1" ht="14.25" x14ac:dyDescent="0.2"/>
    <row r="518" customFormat="1" ht="14.25" x14ac:dyDescent="0.2"/>
    <row r="519" customFormat="1" ht="14.25" x14ac:dyDescent="0.2"/>
    <row r="520" customFormat="1" ht="14.25" x14ac:dyDescent="0.2"/>
    <row r="521" customFormat="1" ht="14.25" x14ac:dyDescent="0.2"/>
    <row r="522" customFormat="1" ht="14.25" x14ac:dyDescent="0.2"/>
    <row r="523" customFormat="1" ht="14.25" x14ac:dyDescent="0.2"/>
    <row r="524" customFormat="1" ht="14.25" x14ac:dyDescent="0.2"/>
    <row r="525" customFormat="1" ht="14.25" x14ac:dyDescent="0.2"/>
    <row r="526" customFormat="1" ht="14.25" x14ac:dyDescent="0.2"/>
    <row r="527" customFormat="1" ht="14.25" x14ac:dyDescent="0.2"/>
    <row r="528" customFormat="1" ht="14.25" x14ac:dyDescent="0.2"/>
    <row r="529" customFormat="1" ht="14.25" x14ac:dyDescent="0.2"/>
    <row r="530" customFormat="1" ht="14.25" x14ac:dyDescent="0.2"/>
    <row r="531" customFormat="1" ht="14.25" x14ac:dyDescent="0.2"/>
    <row r="532" customFormat="1" ht="14.25" x14ac:dyDescent="0.2"/>
    <row r="533" customFormat="1" ht="14.25" x14ac:dyDescent="0.2"/>
    <row r="534" customFormat="1" ht="14.25" x14ac:dyDescent="0.2"/>
    <row r="535" customFormat="1" ht="14.25" x14ac:dyDescent="0.2"/>
    <row r="536" customFormat="1" ht="14.25" x14ac:dyDescent="0.2"/>
    <row r="537" customFormat="1" ht="14.25" x14ac:dyDescent="0.2"/>
    <row r="538" customFormat="1" ht="14.25" x14ac:dyDescent="0.2"/>
    <row r="539" customFormat="1" ht="14.25" x14ac:dyDescent="0.2"/>
    <row r="540" customFormat="1" ht="14.25" x14ac:dyDescent="0.2"/>
    <row r="541" customFormat="1" ht="14.25" x14ac:dyDescent="0.2"/>
    <row r="542" customFormat="1" ht="14.25" x14ac:dyDescent="0.2"/>
    <row r="543" customFormat="1" ht="14.25" x14ac:dyDescent="0.2"/>
    <row r="544" customFormat="1" ht="14.25" x14ac:dyDescent="0.2"/>
    <row r="545" customFormat="1" ht="14.25" x14ac:dyDescent="0.2"/>
    <row r="546" customFormat="1" ht="14.25" x14ac:dyDescent="0.2"/>
    <row r="547" customFormat="1" ht="14.25" x14ac:dyDescent="0.2"/>
    <row r="548" customFormat="1" ht="14.25" x14ac:dyDescent="0.2"/>
    <row r="549" customFormat="1" ht="14.25" x14ac:dyDescent="0.2"/>
    <row r="550" customFormat="1" ht="14.25" x14ac:dyDescent="0.2"/>
    <row r="551" customFormat="1" ht="14.25" x14ac:dyDescent="0.2"/>
    <row r="552" customFormat="1" ht="14.25" x14ac:dyDescent="0.2"/>
    <row r="553" customFormat="1" ht="14.25" x14ac:dyDescent="0.2"/>
    <row r="554" customFormat="1" ht="14.25" x14ac:dyDescent="0.2"/>
    <row r="555" customFormat="1" ht="14.25" x14ac:dyDescent="0.2"/>
    <row r="556" customFormat="1" ht="14.25" x14ac:dyDescent="0.2"/>
    <row r="557" customFormat="1" ht="14.25" x14ac:dyDescent="0.2"/>
    <row r="558" customFormat="1" ht="14.25" x14ac:dyDescent="0.2"/>
    <row r="559" customFormat="1" ht="14.25" x14ac:dyDescent="0.2"/>
    <row r="560" customFormat="1" ht="14.25" x14ac:dyDescent="0.2"/>
    <row r="561" customFormat="1" ht="14.25" x14ac:dyDescent="0.2"/>
    <row r="562" customFormat="1" ht="14.25" x14ac:dyDescent="0.2"/>
    <row r="563" customFormat="1" ht="14.25" x14ac:dyDescent="0.2"/>
    <row r="564" customFormat="1" ht="14.25" x14ac:dyDescent="0.2"/>
    <row r="565" customFormat="1" ht="14.25" x14ac:dyDescent="0.2"/>
    <row r="566" customFormat="1" ht="14.25" x14ac:dyDescent="0.2"/>
    <row r="567" customFormat="1" ht="14.25" x14ac:dyDescent="0.2"/>
    <row r="568" customFormat="1" ht="14.25" x14ac:dyDescent="0.2"/>
    <row r="569" customFormat="1" ht="14.25" x14ac:dyDescent="0.2"/>
    <row r="570" customFormat="1" ht="14.25" x14ac:dyDescent="0.2"/>
    <row r="571" customFormat="1" ht="14.25" x14ac:dyDescent="0.2"/>
    <row r="572" customFormat="1" ht="14.25" x14ac:dyDescent="0.2"/>
    <row r="573" customFormat="1" ht="14.25" x14ac:dyDescent="0.2"/>
    <row r="574" customFormat="1" ht="14.25" x14ac:dyDescent="0.2"/>
    <row r="575" customFormat="1" ht="14.25" x14ac:dyDescent="0.2"/>
    <row r="576" customFormat="1" ht="14.25" x14ac:dyDescent="0.2"/>
    <row r="577" customFormat="1" ht="14.25" x14ac:dyDescent="0.2"/>
    <row r="578" customFormat="1" ht="14.25" x14ac:dyDescent="0.2"/>
    <row r="579" customFormat="1" ht="14.25" x14ac:dyDescent="0.2"/>
    <row r="580" customFormat="1" ht="14.25" x14ac:dyDescent="0.2"/>
    <row r="581" customFormat="1" ht="14.25" x14ac:dyDescent="0.2"/>
    <row r="582" customFormat="1" ht="14.25" x14ac:dyDescent="0.2"/>
    <row r="583" customFormat="1" ht="14.25" x14ac:dyDescent="0.2"/>
  </sheetData>
  <sortState ref="S2:AD121">
    <sortCondition descending="1" ref="S2:S121"/>
  </sortState>
  <pageMargins left="0.7" right="0.7" top="0.75" bottom="0.75" header="0.3" footer="0.3"/>
  <pageSetup paperSize="9" orientation="portrait" horizontalDpi="4294967293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4"/>
  <sheetViews>
    <sheetView zoomScale="90" zoomScaleNormal="90" workbookViewId="0">
      <selection activeCell="A2" sqref="A2"/>
    </sheetView>
  </sheetViews>
  <sheetFormatPr defaultRowHeight="15" x14ac:dyDescent="0.25"/>
  <cols>
    <col min="1" max="1" width="3.375" style="6" customWidth="1"/>
    <col min="2" max="2" width="3.25" style="6" customWidth="1"/>
    <col min="3" max="3" width="5.625" style="6" customWidth="1"/>
    <col min="4" max="4" width="24.625" style="7" customWidth="1"/>
    <col min="5" max="5" width="1.25" style="3" customWidth="1"/>
    <col min="6" max="6" width="24.25" style="7" customWidth="1"/>
    <col min="7" max="7" width="5.625" style="6" customWidth="1"/>
    <col min="8" max="8" width="1.25" style="6" customWidth="1"/>
    <col min="9" max="9" width="5.375" style="6" customWidth="1"/>
    <col min="10" max="10" width="19.375" style="6" customWidth="1"/>
    <col min="11" max="11" width="7.125" style="6" customWidth="1"/>
    <col min="12" max="12" width="9" style="3"/>
    <col min="13" max="13" width="23" style="3" customWidth="1"/>
    <col min="14" max="18" width="9" style="3"/>
    <col min="19" max="20" width="3.625" style="3" customWidth="1"/>
    <col min="21" max="16384" width="9" style="3"/>
  </cols>
  <sheetData>
    <row r="1" spans="1:17" ht="20.25" x14ac:dyDescent="0.3">
      <c r="A1" s="43" t="s">
        <v>490</v>
      </c>
      <c r="B1" s="44"/>
      <c r="C1" s="45"/>
      <c r="D1" s="44"/>
      <c r="E1" s="44"/>
      <c r="F1" s="44"/>
      <c r="G1" s="3"/>
      <c r="H1" s="3"/>
      <c r="I1" s="44"/>
      <c r="J1" s="3"/>
      <c r="K1" s="3"/>
    </row>
    <row r="2" spans="1:17" x14ac:dyDescent="0.25">
      <c r="A2" s="12"/>
      <c r="B2" s="12"/>
      <c r="C2" s="12"/>
      <c r="D2" s="52"/>
      <c r="E2" s="11"/>
      <c r="F2" s="13"/>
      <c r="G2" s="12"/>
      <c r="H2" s="12"/>
      <c r="I2" s="12"/>
      <c r="J2" s="12"/>
      <c r="K2" s="12"/>
      <c r="M2" s="24" t="s">
        <v>87</v>
      </c>
      <c r="N2" s="1" t="s">
        <v>78</v>
      </c>
      <c r="O2" s="1" t="s">
        <v>73</v>
      </c>
      <c r="P2" s="1" t="s">
        <v>76</v>
      </c>
      <c r="Q2" s="1" t="s">
        <v>77</v>
      </c>
    </row>
    <row r="3" spans="1:17" x14ac:dyDescent="0.25">
      <c r="A3" s="6">
        <v>9</v>
      </c>
      <c r="B3" s="6">
        <v>9</v>
      </c>
      <c r="C3" s="6">
        <v>1989</v>
      </c>
      <c r="D3" s="5" t="s">
        <v>122</v>
      </c>
      <c r="E3" s="14" t="s">
        <v>44</v>
      </c>
      <c r="F3" s="26" t="s">
        <v>48</v>
      </c>
      <c r="G3" s="6">
        <v>6</v>
      </c>
      <c r="H3" s="14" t="s">
        <v>44</v>
      </c>
      <c r="I3" s="6">
        <v>4</v>
      </c>
      <c r="M3" s="7" t="s">
        <v>110</v>
      </c>
      <c r="N3" s="6">
        <v>11</v>
      </c>
      <c r="O3" s="6">
        <v>25</v>
      </c>
      <c r="P3" s="16">
        <v>17</v>
      </c>
      <c r="Q3" s="28">
        <f>PRODUCT(P3/O3)</f>
        <v>0.68</v>
      </c>
    </row>
    <row r="4" spans="1:17" x14ac:dyDescent="0.25">
      <c r="A4" s="6">
        <v>10</v>
      </c>
      <c r="B4" s="6">
        <v>9</v>
      </c>
      <c r="C4" s="6">
        <v>1989</v>
      </c>
      <c r="D4" s="37" t="s">
        <v>48</v>
      </c>
      <c r="E4" s="14" t="s">
        <v>44</v>
      </c>
      <c r="F4" s="7" t="s">
        <v>122</v>
      </c>
      <c r="G4" s="6">
        <v>7</v>
      </c>
      <c r="H4" s="14" t="s">
        <v>44</v>
      </c>
      <c r="I4" s="6">
        <v>6</v>
      </c>
      <c r="K4" s="6">
        <v>650</v>
      </c>
      <c r="M4" s="7" t="s">
        <v>109</v>
      </c>
      <c r="N4" s="6">
        <v>6</v>
      </c>
      <c r="O4" s="6">
        <v>13</v>
      </c>
      <c r="P4" s="16">
        <v>10</v>
      </c>
      <c r="Q4" s="28">
        <f>PRODUCT(P4/O4)</f>
        <v>0.76923076923076927</v>
      </c>
    </row>
    <row r="5" spans="1:17" x14ac:dyDescent="0.25">
      <c r="D5" s="26"/>
      <c r="M5" s="7" t="s">
        <v>67</v>
      </c>
      <c r="N5" s="6">
        <v>3</v>
      </c>
      <c r="O5" s="6">
        <v>6</v>
      </c>
      <c r="P5" s="16">
        <v>4</v>
      </c>
      <c r="Q5" s="28">
        <f>PRODUCT(P5/O5)</f>
        <v>0.66666666666666663</v>
      </c>
    </row>
    <row r="6" spans="1:17" x14ac:dyDescent="0.25">
      <c r="A6" s="12"/>
      <c r="B6" s="12"/>
      <c r="C6" s="12"/>
      <c r="D6" s="10"/>
      <c r="E6" s="11"/>
      <c r="F6" s="13"/>
      <c r="G6" s="12"/>
      <c r="H6" s="12"/>
      <c r="I6" s="12"/>
      <c r="J6" s="12"/>
      <c r="K6" s="12"/>
      <c r="M6" s="7" t="s">
        <v>116</v>
      </c>
      <c r="N6" s="6">
        <v>2</v>
      </c>
      <c r="O6" s="6">
        <v>6</v>
      </c>
      <c r="P6" s="16">
        <v>4</v>
      </c>
      <c r="Q6" s="28">
        <f t="shared" ref="Q6:Q13" si="0">PRODUCT(P6/O6)</f>
        <v>0.66666666666666663</v>
      </c>
    </row>
    <row r="7" spans="1:17" x14ac:dyDescent="0.25">
      <c r="A7" s="6">
        <v>1</v>
      </c>
      <c r="B7" s="6">
        <v>9</v>
      </c>
      <c r="C7" s="6">
        <v>1990</v>
      </c>
      <c r="D7" s="26" t="s">
        <v>67</v>
      </c>
      <c r="E7" s="14" t="s">
        <v>44</v>
      </c>
      <c r="F7" s="5" t="s">
        <v>122</v>
      </c>
      <c r="G7" s="6">
        <v>4</v>
      </c>
      <c r="H7" s="14" t="s">
        <v>44</v>
      </c>
      <c r="I7" s="6">
        <v>11</v>
      </c>
      <c r="K7" s="6">
        <v>750</v>
      </c>
      <c r="M7" s="7" t="s">
        <v>122</v>
      </c>
      <c r="N7" s="6">
        <v>2</v>
      </c>
      <c r="O7" s="6">
        <v>4</v>
      </c>
      <c r="P7" s="16">
        <v>3</v>
      </c>
      <c r="Q7" s="28">
        <f t="shared" si="0"/>
        <v>0.75</v>
      </c>
    </row>
    <row r="8" spans="1:17" x14ac:dyDescent="0.25">
      <c r="A8" s="6">
        <v>2</v>
      </c>
      <c r="B8" s="6">
        <v>9</v>
      </c>
      <c r="C8" s="6">
        <v>1990</v>
      </c>
      <c r="D8" s="5" t="s">
        <v>122</v>
      </c>
      <c r="E8" s="14" t="s">
        <v>44</v>
      </c>
      <c r="F8" s="26" t="s">
        <v>67</v>
      </c>
      <c r="G8" s="6">
        <v>19</v>
      </c>
      <c r="H8" s="14" t="s">
        <v>44</v>
      </c>
      <c r="I8" s="6">
        <v>7</v>
      </c>
      <c r="K8" s="6">
        <v>790</v>
      </c>
      <c r="M8" s="7" t="s">
        <v>108</v>
      </c>
      <c r="N8" s="6">
        <v>3</v>
      </c>
      <c r="O8" s="6">
        <v>7</v>
      </c>
      <c r="P8" s="16">
        <v>3</v>
      </c>
      <c r="Q8" s="28">
        <f t="shared" si="0"/>
        <v>0.42857142857142855</v>
      </c>
    </row>
    <row r="9" spans="1:17" x14ac:dyDescent="0.25">
      <c r="M9" s="7" t="s">
        <v>49</v>
      </c>
      <c r="N9" s="6">
        <v>3</v>
      </c>
      <c r="O9" s="6">
        <v>7</v>
      </c>
      <c r="P9" s="16">
        <v>3</v>
      </c>
      <c r="Q9" s="28">
        <f t="shared" si="0"/>
        <v>0.42857142857142855</v>
      </c>
    </row>
    <row r="10" spans="1:17" x14ac:dyDescent="0.25">
      <c r="A10" s="12"/>
      <c r="B10" s="12"/>
      <c r="C10" s="12"/>
      <c r="D10" s="10"/>
      <c r="E10" s="11"/>
      <c r="F10" s="13"/>
      <c r="G10" s="12"/>
      <c r="H10" s="12"/>
      <c r="I10" s="12"/>
      <c r="J10" s="12"/>
      <c r="K10" s="12"/>
      <c r="M10" s="7" t="s">
        <v>112</v>
      </c>
      <c r="N10" s="6">
        <v>4</v>
      </c>
      <c r="O10" s="6">
        <v>8</v>
      </c>
      <c r="P10" s="16">
        <v>3</v>
      </c>
      <c r="Q10" s="28">
        <f t="shared" si="0"/>
        <v>0.375</v>
      </c>
    </row>
    <row r="11" spans="1:17" x14ac:dyDescent="0.25">
      <c r="A11" s="6">
        <v>7</v>
      </c>
      <c r="B11" s="6">
        <v>9</v>
      </c>
      <c r="C11" s="6">
        <v>1991</v>
      </c>
      <c r="D11" s="37" t="s">
        <v>109</v>
      </c>
      <c r="E11" s="14" t="s">
        <v>44</v>
      </c>
      <c r="F11" s="26" t="s">
        <v>112</v>
      </c>
      <c r="G11" s="6">
        <v>14</v>
      </c>
      <c r="H11" s="14" t="s">
        <v>44</v>
      </c>
      <c r="I11" s="6">
        <v>5</v>
      </c>
      <c r="J11" s="3"/>
      <c r="K11" s="6">
        <v>844</v>
      </c>
      <c r="M11" s="7" t="s">
        <v>113</v>
      </c>
      <c r="N11" s="6">
        <v>5</v>
      </c>
      <c r="O11" s="6">
        <v>11</v>
      </c>
      <c r="P11" s="16">
        <v>3</v>
      </c>
      <c r="Q11" s="28">
        <f t="shared" si="0"/>
        <v>0.27272727272727271</v>
      </c>
    </row>
    <row r="12" spans="1:17" x14ac:dyDescent="0.25">
      <c r="A12" s="6">
        <v>8</v>
      </c>
      <c r="B12" s="6">
        <v>9</v>
      </c>
      <c r="C12" s="6">
        <v>1991</v>
      </c>
      <c r="D12" s="26" t="s">
        <v>112</v>
      </c>
      <c r="E12" s="14" t="s">
        <v>44</v>
      </c>
      <c r="F12" s="37" t="s">
        <v>109</v>
      </c>
      <c r="G12" s="6">
        <v>10</v>
      </c>
      <c r="H12" s="14" t="s">
        <v>44</v>
      </c>
      <c r="I12" s="6">
        <v>20</v>
      </c>
      <c r="J12" s="3"/>
      <c r="K12" s="6">
        <v>905</v>
      </c>
      <c r="M12" s="7" t="s">
        <v>5</v>
      </c>
      <c r="N12" s="6">
        <v>5</v>
      </c>
      <c r="O12" s="6">
        <v>11</v>
      </c>
      <c r="P12" s="16">
        <v>2</v>
      </c>
      <c r="Q12" s="28">
        <f t="shared" si="0"/>
        <v>0.18181818181818182</v>
      </c>
    </row>
    <row r="13" spans="1:17" x14ac:dyDescent="0.25">
      <c r="D13" s="26"/>
      <c r="H13" s="3"/>
      <c r="J13" s="3"/>
      <c r="M13" s="29" t="s">
        <v>111</v>
      </c>
      <c r="N13" s="6">
        <v>1</v>
      </c>
      <c r="O13" s="6">
        <v>2</v>
      </c>
      <c r="P13" s="16">
        <v>2</v>
      </c>
      <c r="Q13" s="28">
        <f t="shared" si="0"/>
        <v>1</v>
      </c>
    </row>
    <row r="14" spans="1:17" x14ac:dyDescent="0.25">
      <c r="A14" s="12"/>
      <c r="B14" s="12"/>
      <c r="C14" s="12"/>
      <c r="D14" s="10"/>
      <c r="E14" s="11"/>
      <c r="F14" s="13"/>
      <c r="G14" s="12"/>
      <c r="H14" s="12"/>
      <c r="I14" s="12"/>
      <c r="J14" s="12"/>
      <c r="K14" s="12"/>
      <c r="M14" s="7" t="s">
        <v>48</v>
      </c>
      <c r="N14" s="6">
        <v>1</v>
      </c>
      <c r="O14" s="6">
        <v>2</v>
      </c>
      <c r="P14" s="16">
        <v>1</v>
      </c>
      <c r="Q14" s="28">
        <f>PRODUCT(P14/O14)</f>
        <v>0.5</v>
      </c>
    </row>
    <row r="15" spans="1:17" x14ac:dyDescent="0.25">
      <c r="A15" s="6">
        <v>5</v>
      </c>
      <c r="B15" s="6">
        <v>9</v>
      </c>
      <c r="C15" s="17">
        <v>1992</v>
      </c>
      <c r="D15" s="7" t="s">
        <v>49</v>
      </c>
      <c r="E15" s="14" t="s">
        <v>44</v>
      </c>
      <c r="F15" s="7" t="s">
        <v>108</v>
      </c>
      <c r="G15" s="6">
        <v>6</v>
      </c>
      <c r="H15" s="14" t="s">
        <v>44</v>
      </c>
      <c r="I15" s="6">
        <v>6</v>
      </c>
      <c r="K15" s="6">
        <v>1026</v>
      </c>
      <c r="M15" s="7" t="s">
        <v>237</v>
      </c>
      <c r="N15" s="6">
        <v>2</v>
      </c>
      <c r="O15" s="6">
        <v>6</v>
      </c>
      <c r="P15" s="16">
        <v>3</v>
      </c>
      <c r="Q15" s="28">
        <f>PRODUCT(P15/O15)</f>
        <v>0.5</v>
      </c>
    </row>
    <row r="16" spans="1:17" x14ac:dyDescent="0.25">
      <c r="A16" s="6">
        <v>6</v>
      </c>
      <c r="B16" s="6">
        <v>9</v>
      </c>
      <c r="C16" s="17">
        <v>1992</v>
      </c>
      <c r="D16" s="5" t="s">
        <v>108</v>
      </c>
      <c r="E16" s="14" t="s">
        <v>44</v>
      </c>
      <c r="F16" s="7" t="s">
        <v>49</v>
      </c>
      <c r="G16" s="6">
        <v>8</v>
      </c>
      <c r="H16" s="14" t="s">
        <v>44</v>
      </c>
      <c r="I16" s="6">
        <v>6</v>
      </c>
      <c r="K16" s="6">
        <v>1429</v>
      </c>
      <c r="M16" s="7" t="s">
        <v>60</v>
      </c>
      <c r="N16" s="6">
        <v>2</v>
      </c>
      <c r="O16" s="6">
        <v>5</v>
      </c>
      <c r="P16" s="16">
        <v>1</v>
      </c>
      <c r="Q16" s="28">
        <f>PRODUCT(P16/O16)</f>
        <v>0.2</v>
      </c>
    </row>
    <row r="17" spans="1:17" x14ac:dyDescent="0.25">
      <c r="F17" s="26"/>
      <c r="G17" s="18"/>
      <c r="H17" s="14"/>
      <c r="I17" s="18"/>
      <c r="J17" s="19"/>
      <c r="K17" s="19"/>
      <c r="M17" s="7" t="s">
        <v>118</v>
      </c>
      <c r="N17" s="6">
        <v>3</v>
      </c>
      <c r="O17" s="6">
        <v>5</v>
      </c>
      <c r="P17" s="16">
        <v>0</v>
      </c>
      <c r="Q17" s="28">
        <f>PRODUCT(P17/O17)</f>
        <v>0</v>
      </c>
    </row>
    <row r="18" spans="1:17" x14ac:dyDescent="0.25">
      <c r="A18" s="12"/>
      <c r="B18" s="12"/>
      <c r="C18" s="12"/>
      <c r="D18" s="10"/>
      <c r="E18" s="11"/>
      <c r="F18" s="13"/>
      <c r="G18" s="12"/>
      <c r="H18" s="12"/>
      <c r="I18" s="12"/>
      <c r="J18" s="12"/>
      <c r="K18" s="12"/>
      <c r="M18" s="7" t="s">
        <v>115</v>
      </c>
      <c r="N18" s="6">
        <v>1</v>
      </c>
      <c r="O18" s="6">
        <v>2</v>
      </c>
      <c r="P18" s="16">
        <v>0</v>
      </c>
      <c r="Q18" s="28">
        <f>PRODUCT(P18/O18)</f>
        <v>0</v>
      </c>
    </row>
    <row r="19" spans="1:17" x14ac:dyDescent="0.25">
      <c r="A19" s="6">
        <v>28</v>
      </c>
      <c r="B19" s="6">
        <v>8</v>
      </c>
      <c r="C19" s="17">
        <v>1993</v>
      </c>
      <c r="D19" s="5" t="s">
        <v>49</v>
      </c>
      <c r="E19" s="14" t="s">
        <v>44</v>
      </c>
      <c r="F19" s="26" t="s">
        <v>112</v>
      </c>
      <c r="G19" s="6">
        <v>9</v>
      </c>
      <c r="H19" s="14" t="s">
        <v>44</v>
      </c>
      <c r="I19" s="6">
        <v>1</v>
      </c>
      <c r="K19" s="6">
        <v>854</v>
      </c>
      <c r="N19" s="6">
        <f>SUM(N3:N18)</f>
        <v>54</v>
      </c>
      <c r="O19" s="6">
        <f>SUM(O3:O18)</f>
        <v>120</v>
      </c>
      <c r="P19" s="6">
        <f>SUM(P3:P18)</f>
        <v>59</v>
      </c>
      <c r="Q19" s="28"/>
    </row>
    <row r="20" spans="1:17" x14ac:dyDescent="0.25">
      <c r="A20" s="6">
        <v>29</v>
      </c>
      <c r="B20" s="6">
        <v>8</v>
      </c>
      <c r="C20" s="17">
        <v>1993</v>
      </c>
      <c r="D20" s="37" t="s">
        <v>112</v>
      </c>
      <c r="E20" s="14" t="s">
        <v>44</v>
      </c>
      <c r="F20" s="7" t="s">
        <v>49</v>
      </c>
      <c r="G20" s="6">
        <v>9</v>
      </c>
      <c r="H20" s="14" t="s">
        <v>44</v>
      </c>
      <c r="I20" s="6">
        <v>4</v>
      </c>
      <c r="K20" s="6">
        <v>1070</v>
      </c>
      <c r="M20" s="29" t="s">
        <v>94</v>
      </c>
      <c r="N20" s="6"/>
      <c r="O20" s="36"/>
      <c r="P20" s="7"/>
    </row>
    <row r="21" spans="1:17" x14ac:dyDescent="0.25">
      <c r="D21" s="26"/>
      <c r="H21" s="3"/>
    </row>
    <row r="22" spans="1:17" x14ac:dyDescent="0.25">
      <c r="A22" s="9"/>
      <c r="B22" s="9"/>
      <c r="C22" s="9"/>
      <c r="D22" s="52"/>
      <c r="E22" s="9"/>
      <c r="F22" s="52"/>
      <c r="G22" s="9"/>
      <c r="H22" s="9"/>
      <c r="I22" s="9"/>
      <c r="J22" s="46"/>
      <c r="K22" s="53"/>
    </row>
    <row r="23" spans="1:17" x14ac:dyDescent="0.25">
      <c r="A23" s="6">
        <v>3</v>
      </c>
      <c r="B23" s="6">
        <v>9</v>
      </c>
      <c r="C23" s="6">
        <v>1995</v>
      </c>
      <c r="D23" s="7" t="s">
        <v>112</v>
      </c>
      <c r="E23" s="14" t="s">
        <v>44</v>
      </c>
      <c r="F23" s="5" t="s">
        <v>67</v>
      </c>
      <c r="G23" s="6">
        <v>0</v>
      </c>
      <c r="H23" s="14" t="s">
        <v>44</v>
      </c>
      <c r="I23" s="6">
        <v>2</v>
      </c>
      <c r="J23" s="23" t="s">
        <v>491</v>
      </c>
      <c r="K23" s="20">
        <v>1217</v>
      </c>
      <c r="M23" s="4" t="s">
        <v>91</v>
      </c>
      <c r="N23" s="1" t="s">
        <v>79</v>
      </c>
      <c r="O23" s="1" t="s">
        <v>76</v>
      </c>
      <c r="P23" s="1" t="s">
        <v>80</v>
      </c>
      <c r="Q23" s="1" t="s">
        <v>77</v>
      </c>
    </row>
    <row r="24" spans="1:17" x14ac:dyDescent="0.25">
      <c r="A24" s="6">
        <v>9</v>
      </c>
      <c r="B24" s="6">
        <v>9</v>
      </c>
      <c r="C24" s="6">
        <v>1995</v>
      </c>
      <c r="D24" s="5" t="s">
        <v>67</v>
      </c>
      <c r="E24" s="14" t="s">
        <v>44</v>
      </c>
      <c r="F24" s="7" t="s">
        <v>112</v>
      </c>
      <c r="G24" s="6">
        <v>2</v>
      </c>
      <c r="H24" s="14" t="s">
        <v>44</v>
      </c>
      <c r="I24" s="6">
        <v>0</v>
      </c>
      <c r="J24" s="23" t="s">
        <v>492</v>
      </c>
      <c r="K24" s="20">
        <v>1048</v>
      </c>
      <c r="M24" s="7" t="s">
        <v>110</v>
      </c>
      <c r="N24" s="6">
        <v>11</v>
      </c>
      <c r="O24" s="16">
        <v>8</v>
      </c>
      <c r="P24" s="6">
        <v>3</v>
      </c>
      <c r="Q24" s="28">
        <f>PRODUCT(O24/N24)</f>
        <v>0.72727272727272729</v>
      </c>
    </row>
    <row r="25" spans="1:17" x14ac:dyDescent="0.25">
      <c r="D25" s="26"/>
      <c r="E25" s="23"/>
      <c r="J25" s="23"/>
      <c r="K25" s="20"/>
      <c r="M25" s="7" t="s">
        <v>109</v>
      </c>
      <c r="N25" s="6">
        <v>6</v>
      </c>
      <c r="O25" s="16">
        <v>5</v>
      </c>
      <c r="P25" s="6">
        <v>1</v>
      </c>
      <c r="Q25" s="28">
        <f>PRODUCT(O25/N25)</f>
        <v>0.83333333333333337</v>
      </c>
    </row>
    <row r="26" spans="1:17" x14ac:dyDescent="0.25">
      <c r="A26" s="9"/>
      <c r="B26" s="9"/>
      <c r="C26" s="9"/>
      <c r="D26" s="52"/>
      <c r="E26" s="9"/>
      <c r="F26" s="52"/>
      <c r="G26" s="9"/>
      <c r="H26" s="9"/>
      <c r="I26" s="9"/>
      <c r="J26" s="46"/>
      <c r="K26" s="53"/>
      <c r="M26" s="29" t="s">
        <v>116</v>
      </c>
      <c r="N26" s="6">
        <v>2</v>
      </c>
      <c r="O26" s="16">
        <v>2</v>
      </c>
      <c r="P26" s="6">
        <v>0</v>
      </c>
      <c r="Q26" s="28">
        <f t="shared" ref="Q26:Q39" si="1">PRODUCT(O26/N26)</f>
        <v>1</v>
      </c>
    </row>
    <row r="27" spans="1:17" x14ac:dyDescent="0.25">
      <c r="A27" s="6">
        <v>1</v>
      </c>
      <c r="B27" s="6">
        <v>9</v>
      </c>
      <c r="C27" s="6">
        <v>1996</v>
      </c>
      <c r="D27" s="5" t="s">
        <v>5</v>
      </c>
      <c r="E27" s="14" t="s">
        <v>44</v>
      </c>
      <c r="F27" s="7" t="s">
        <v>108</v>
      </c>
      <c r="G27" s="6">
        <v>2</v>
      </c>
      <c r="H27" s="14" t="s">
        <v>44</v>
      </c>
      <c r="I27" s="6">
        <v>0</v>
      </c>
      <c r="J27" s="23" t="s">
        <v>493</v>
      </c>
      <c r="K27" s="20"/>
      <c r="M27" s="7" t="s">
        <v>122</v>
      </c>
      <c r="N27" s="6">
        <v>2</v>
      </c>
      <c r="O27" s="16">
        <v>2</v>
      </c>
      <c r="P27" s="6">
        <v>0</v>
      </c>
      <c r="Q27" s="28">
        <f t="shared" si="1"/>
        <v>1</v>
      </c>
    </row>
    <row r="28" spans="1:17" x14ac:dyDescent="0.25">
      <c r="A28" s="6">
        <v>7</v>
      </c>
      <c r="B28" s="6">
        <v>9</v>
      </c>
      <c r="C28" s="6">
        <v>1996</v>
      </c>
      <c r="D28" s="5" t="s">
        <v>108</v>
      </c>
      <c r="E28" s="14" t="s">
        <v>44</v>
      </c>
      <c r="F28" s="7" t="s">
        <v>5</v>
      </c>
      <c r="G28" s="6">
        <v>1</v>
      </c>
      <c r="H28" s="14" t="s">
        <v>44</v>
      </c>
      <c r="I28" s="6">
        <v>0</v>
      </c>
      <c r="J28" s="23" t="s">
        <v>494</v>
      </c>
      <c r="K28" s="20"/>
      <c r="M28" s="29" t="s">
        <v>108</v>
      </c>
      <c r="N28" s="6">
        <v>3</v>
      </c>
      <c r="O28" s="16">
        <v>2</v>
      </c>
      <c r="P28" s="6">
        <v>1</v>
      </c>
      <c r="Q28" s="28">
        <f t="shared" si="1"/>
        <v>0.66666666666666663</v>
      </c>
    </row>
    <row r="29" spans="1:17" x14ac:dyDescent="0.25">
      <c r="A29" s="6">
        <v>8</v>
      </c>
      <c r="B29" s="6">
        <v>9</v>
      </c>
      <c r="C29" s="6">
        <v>1996</v>
      </c>
      <c r="D29" s="7" t="s">
        <v>5</v>
      </c>
      <c r="E29" s="14" t="s">
        <v>44</v>
      </c>
      <c r="F29" s="5" t="s">
        <v>108</v>
      </c>
      <c r="G29" s="6">
        <v>0</v>
      </c>
      <c r="H29" s="14" t="s">
        <v>44</v>
      </c>
      <c r="I29" s="6">
        <v>2</v>
      </c>
      <c r="J29" s="23" t="s">
        <v>495</v>
      </c>
      <c r="K29" s="20"/>
      <c r="M29" s="7" t="s">
        <v>67</v>
      </c>
      <c r="N29" s="6">
        <v>3</v>
      </c>
      <c r="O29" s="16">
        <v>2</v>
      </c>
      <c r="P29" s="6">
        <v>1</v>
      </c>
      <c r="Q29" s="28">
        <f t="shared" si="1"/>
        <v>0.66666666666666663</v>
      </c>
    </row>
    <row r="30" spans="1:17" x14ac:dyDescent="0.25">
      <c r="D30" s="26"/>
      <c r="E30" s="6"/>
      <c r="J30" s="23"/>
      <c r="K30" s="20"/>
      <c r="M30" s="7" t="s">
        <v>49</v>
      </c>
      <c r="N30" s="6">
        <v>3</v>
      </c>
      <c r="O30" s="16">
        <v>2</v>
      </c>
      <c r="P30" s="6">
        <v>1</v>
      </c>
      <c r="Q30" s="28">
        <f t="shared" si="1"/>
        <v>0.66666666666666663</v>
      </c>
    </row>
    <row r="31" spans="1:17" x14ac:dyDescent="0.25">
      <c r="A31" s="12"/>
      <c r="B31" s="12"/>
      <c r="C31" s="12"/>
      <c r="D31" s="10"/>
      <c r="E31" s="12"/>
      <c r="F31" s="13"/>
      <c r="G31" s="12"/>
      <c r="H31" s="12"/>
      <c r="I31" s="12"/>
      <c r="J31" s="47"/>
      <c r="K31" s="54"/>
      <c r="M31" s="29" t="s">
        <v>111</v>
      </c>
      <c r="N31" s="6">
        <v>1</v>
      </c>
      <c r="O31" s="16">
        <v>1</v>
      </c>
      <c r="P31" s="6">
        <v>0</v>
      </c>
      <c r="Q31" s="28">
        <f t="shared" si="1"/>
        <v>1</v>
      </c>
    </row>
    <row r="32" spans="1:17" x14ac:dyDescent="0.25">
      <c r="A32" s="6">
        <v>30</v>
      </c>
      <c r="B32" s="6">
        <v>8</v>
      </c>
      <c r="C32" s="6">
        <v>1997</v>
      </c>
      <c r="D32" s="5" t="s">
        <v>49</v>
      </c>
      <c r="E32" s="14" t="s">
        <v>44</v>
      </c>
      <c r="F32" s="7" t="s">
        <v>110</v>
      </c>
      <c r="G32" s="6">
        <v>2</v>
      </c>
      <c r="H32" s="14" t="s">
        <v>44</v>
      </c>
      <c r="I32" s="6">
        <v>0</v>
      </c>
      <c r="J32" s="23" t="s">
        <v>496</v>
      </c>
      <c r="K32" s="20"/>
      <c r="M32" s="29" t="s">
        <v>113</v>
      </c>
      <c r="N32" s="6">
        <v>5</v>
      </c>
      <c r="O32" s="16">
        <v>1</v>
      </c>
      <c r="P32" s="6">
        <v>4</v>
      </c>
      <c r="Q32" s="28">
        <f t="shared" si="1"/>
        <v>0.2</v>
      </c>
    </row>
    <row r="33" spans="1:17" x14ac:dyDescent="0.25">
      <c r="A33" s="6">
        <v>31</v>
      </c>
      <c r="B33" s="6">
        <v>8</v>
      </c>
      <c r="C33" s="6">
        <v>1997</v>
      </c>
      <c r="D33" s="5" t="s">
        <v>110</v>
      </c>
      <c r="E33" s="14" t="s">
        <v>44</v>
      </c>
      <c r="F33" s="7" t="s">
        <v>49</v>
      </c>
      <c r="G33" s="6">
        <v>2</v>
      </c>
      <c r="H33" s="14" t="s">
        <v>44</v>
      </c>
      <c r="I33" s="6">
        <v>0</v>
      </c>
      <c r="J33" s="23" t="s">
        <v>497</v>
      </c>
      <c r="K33" s="20"/>
      <c r="M33" s="29" t="s">
        <v>112</v>
      </c>
      <c r="N33" s="6">
        <v>4</v>
      </c>
      <c r="O33" s="16">
        <v>1</v>
      </c>
      <c r="P33" s="6">
        <v>3</v>
      </c>
      <c r="Q33" s="28">
        <f t="shared" si="1"/>
        <v>0.25</v>
      </c>
    </row>
    <row r="34" spans="1:17" x14ac:dyDescent="0.25">
      <c r="A34" s="6">
        <v>7</v>
      </c>
      <c r="B34" s="6">
        <v>9</v>
      </c>
      <c r="C34" s="6">
        <v>1997</v>
      </c>
      <c r="D34" s="5" t="s">
        <v>49</v>
      </c>
      <c r="E34" s="14" t="s">
        <v>44</v>
      </c>
      <c r="F34" s="7" t="s">
        <v>110</v>
      </c>
      <c r="G34" s="6">
        <v>2</v>
      </c>
      <c r="H34" s="14" t="s">
        <v>44</v>
      </c>
      <c r="I34" s="6">
        <v>0</v>
      </c>
      <c r="J34" s="23" t="s">
        <v>498</v>
      </c>
      <c r="K34" s="20"/>
      <c r="M34" s="7" t="s">
        <v>237</v>
      </c>
      <c r="N34" s="6">
        <v>2</v>
      </c>
      <c r="O34" s="16">
        <v>1</v>
      </c>
      <c r="P34" s="6">
        <v>1</v>
      </c>
      <c r="Q34" s="28">
        <f t="shared" si="1"/>
        <v>0.5</v>
      </c>
    </row>
    <row r="35" spans="1:17" x14ac:dyDescent="0.25">
      <c r="D35" s="26"/>
      <c r="E35" s="6"/>
      <c r="J35" s="23"/>
      <c r="K35" s="20"/>
      <c r="M35" s="7" t="s">
        <v>5</v>
      </c>
      <c r="N35" s="6">
        <v>5</v>
      </c>
      <c r="O35" s="16">
        <v>0</v>
      </c>
      <c r="P35" s="6">
        <v>5</v>
      </c>
      <c r="Q35" s="28">
        <f t="shared" si="1"/>
        <v>0</v>
      </c>
    </row>
    <row r="36" spans="1:17" x14ac:dyDescent="0.25">
      <c r="A36" s="12"/>
      <c r="B36" s="12"/>
      <c r="C36" s="12"/>
      <c r="D36" s="10"/>
      <c r="E36" s="12"/>
      <c r="F36" s="13"/>
      <c r="G36" s="12"/>
      <c r="H36" s="12"/>
      <c r="I36" s="12"/>
      <c r="J36" s="47"/>
      <c r="K36" s="54"/>
      <c r="M36" s="29" t="s">
        <v>60</v>
      </c>
      <c r="N36" s="6">
        <v>2</v>
      </c>
      <c r="O36" s="16">
        <v>0</v>
      </c>
      <c r="P36" s="6">
        <v>2</v>
      </c>
      <c r="Q36" s="28">
        <f t="shared" si="1"/>
        <v>0</v>
      </c>
    </row>
    <row r="37" spans="1:17" x14ac:dyDescent="0.25">
      <c r="A37" s="6">
        <v>29</v>
      </c>
      <c r="B37" s="6">
        <v>8</v>
      </c>
      <c r="C37" s="6">
        <v>1998</v>
      </c>
      <c r="D37" s="7" t="s">
        <v>5</v>
      </c>
      <c r="E37" s="14" t="s">
        <v>44</v>
      </c>
      <c r="F37" s="5" t="s">
        <v>67</v>
      </c>
      <c r="G37" s="6">
        <v>1</v>
      </c>
      <c r="H37" s="14" t="s">
        <v>44</v>
      </c>
      <c r="I37" s="6">
        <v>2</v>
      </c>
      <c r="J37" s="23" t="s">
        <v>499</v>
      </c>
      <c r="K37" s="20">
        <v>423</v>
      </c>
      <c r="M37" s="29" t="s">
        <v>118</v>
      </c>
      <c r="N37" s="6">
        <v>3</v>
      </c>
      <c r="O37" s="16">
        <v>0</v>
      </c>
      <c r="P37" s="6">
        <v>3</v>
      </c>
      <c r="Q37" s="28">
        <f t="shared" si="1"/>
        <v>0</v>
      </c>
    </row>
    <row r="38" spans="1:17" x14ac:dyDescent="0.25">
      <c r="A38" s="6">
        <v>30</v>
      </c>
      <c r="B38" s="6">
        <v>8</v>
      </c>
      <c r="C38" s="6">
        <v>1998</v>
      </c>
      <c r="D38" s="5" t="s">
        <v>67</v>
      </c>
      <c r="E38" s="14" t="s">
        <v>44</v>
      </c>
      <c r="F38" s="7" t="s">
        <v>5</v>
      </c>
      <c r="G38" s="6">
        <v>2</v>
      </c>
      <c r="H38" s="14" t="s">
        <v>44</v>
      </c>
      <c r="I38" s="6">
        <v>0</v>
      </c>
      <c r="J38" s="23" t="s">
        <v>500</v>
      </c>
      <c r="K38" s="20">
        <v>411</v>
      </c>
      <c r="M38" s="29" t="s">
        <v>48</v>
      </c>
      <c r="N38" s="6">
        <v>1</v>
      </c>
      <c r="O38" s="16">
        <v>0</v>
      </c>
      <c r="P38" s="6">
        <v>1</v>
      </c>
      <c r="Q38" s="28">
        <f t="shared" si="1"/>
        <v>0</v>
      </c>
    </row>
    <row r="39" spans="1:17" x14ac:dyDescent="0.25">
      <c r="D39" s="26"/>
      <c r="E39" s="6"/>
      <c r="J39" s="23"/>
      <c r="K39" s="20"/>
      <c r="M39" s="29" t="s">
        <v>115</v>
      </c>
      <c r="N39" s="6">
        <v>1</v>
      </c>
      <c r="O39" s="16">
        <v>0</v>
      </c>
      <c r="P39" s="6">
        <v>1</v>
      </c>
      <c r="Q39" s="28">
        <f t="shared" si="1"/>
        <v>0</v>
      </c>
    </row>
    <row r="40" spans="1:17" x14ac:dyDescent="0.25">
      <c r="A40" s="12"/>
      <c r="B40" s="12"/>
      <c r="C40" s="12"/>
      <c r="D40" s="10"/>
      <c r="E40" s="12"/>
      <c r="F40" s="13"/>
      <c r="G40" s="12"/>
      <c r="H40" s="12"/>
      <c r="I40" s="12"/>
      <c r="J40" s="47"/>
      <c r="K40" s="54"/>
      <c r="N40" s="6">
        <f>SUM(N24:N39)</f>
        <v>54</v>
      </c>
      <c r="O40" s="6">
        <f t="shared" ref="O40:P40" si="2">SUM(O24:O39)</f>
        <v>27</v>
      </c>
      <c r="P40" s="6">
        <f t="shared" si="2"/>
        <v>27</v>
      </c>
      <c r="Q40" s="28"/>
    </row>
    <row r="41" spans="1:17" x14ac:dyDescent="0.25">
      <c r="A41" s="6">
        <v>4</v>
      </c>
      <c r="B41" s="6">
        <v>9</v>
      </c>
      <c r="C41" s="6">
        <v>1999</v>
      </c>
      <c r="D41" s="5" t="s">
        <v>112</v>
      </c>
      <c r="E41" s="14" t="s">
        <v>44</v>
      </c>
      <c r="F41" s="7" t="s">
        <v>109</v>
      </c>
      <c r="G41" s="6">
        <v>2</v>
      </c>
      <c r="H41" s="14" t="s">
        <v>44</v>
      </c>
      <c r="I41" s="6">
        <v>0</v>
      </c>
      <c r="J41" s="23" t="s">
        <v>393</v>
      </c>
      <c r="K41" s="20">
        <v>791</v>
      </c>
    </row>
    <row r="42" spans="1:17" x14ac:dyDescent="0.25">
      <c r="A42" s="6">
        <v>5</v>
      </c>
      <c r="B42" s="6">
        <v>9</v>
      </c>
      <c r="C42" s="6">
        <v>1999</v>
      </c>
      <c r="D42" s="7" t="s">
        <v>109</v>
      </c>
      <c r="E42" s="14" t="s">
        <v>44</v>
      </c>
      <c r="F42" s="5" t="s">
        <v>112</v>
      </c>
      <c r="G42" s="6">
        <v>0</v>
      </c>
      <c r="H42" s="14" t="s">
        <v>44</v>
      </c>
      <c r="I42" s="6">
        <v>1</v>
      </c>
      <c r="J42" s="23" t="s">
        <v>501</v>
      </c>
      <c r="K42" s="20">
        <v>672</v>
      </c>
    </row>
    <row r="43" spans="1:17" x14ac:dyDescent="0.25">
      <c r="D43" s="26"/>
      <c r="E43" s="6"/>
      <c r="J43" s="23"/>
      <c r="K43" s="20"/>
    </row>
    <row r="44" spans="1:17" x14ac:dyDescent="0.25">
      <c r="A44" s="12"/>
      <c r="B44" s="12"/>
      <c r="C44" s="12"/>
      <c r="D44" s="10"/>
      <c r="E44" s="12"/>
      <c r="F44" s="13"/>
      <c r="G44" s="12"/>
      <c r="H44" s="12"/>
      <c r="I44" s="12"/>
      <c r="J44" s="47"/>
      <c r="K44" s="54"/>
    </row>
    <row r="45" spans="1:17" x14ac:dyDescent="0.25">
      <c r="A45" s="6">
        <v>6</v>
      </c>
      <c r="B45" s="6">
        <v>9</v>
      </c>
      <c r="C45" s="6">
        <v>2000</v>
      </c>
      <c r="D45" s="5" t="s">
        <v>116</v>
      </c>
      <c r="E45" s="14" t="s">
        <v>44</v>
      </c>
      <c r="F45" s="7" t="s">
        <v>5</v>
      </c>
      <c r="G45" s="6">
        <v>2</v>
      </c>
      <c r="H45" s="14" t="s">
        <v>44</v>
      </c>
      <c r="I45" s="6">
        <v>1</v>
      </c>
      <c r="J45" s="23" t="s">
        <v>502</v>
      </c>
      <c r="K45" s="20">
        <v>558</v>
      </c>
    </row>
    <row r="46" spans="1:17" x14ac:dyDescent="0.25">
      <c r="A46" s="6">
        <v>9</v>
      </c>
      <c r="B46" s="6">
        <v>9</v>
      </c>
      <c r="C46" s="6">
        <v>2000</v>
      </c>
      <c r="D46" s="7" t="s">
        <v>5</v>
      </c>
      <c r="E46" s="14" t="s">
        <v>44</v>
      </c>
      <c r="F46" s="7" t="s">
        <v>116</v>
      </c>
      <c r="G46" s="6">
        <v>2</v>
      </c>
      <c r="H46" s="14" t="s">
        <v>44</v>
      </c>
      <c r="I46" s="6">
        <v>0</v>
      </c>
      <c r="J46" s="23" t="s">
        <v>503</v>
      </c>
      <c r="K46" s="20">
        <v>583</v>
      </c>
    </row>
    <row r="47" spans="1:17" x14ac:dyDescent="0.25">
      <c r="A47" s="6">
        <v>10</v>
      </c>
      <c r="B47" s="6">
        <v>9</v>
      </c>
      <c r="C47" s="6">
        <v>2000</v>
      </c>
      <c r="D47" s="5" t="s">
        <v>116</v>
      </c>
      <c r="E47" s="14" t="s">
        <v>44</v>
      </c>
      <c r="F47" s="7" t="s">
        <v>5</v>
      </c>
      <c r="G47" s="6">
        <v>2</v>
      </c>
      <c r="H47" s="14" t="s">
        <v>44</v>
      </c>
      <c r="I47" s="6">
        <v>0</v>
      </c>
      <c r="J47" s="23" t="s">
        <v>504</v>
      </c>
      <c r="K47" s="20">
        <v>712</v>
      </c>
    </row>
    <row r="48" spans="1:17" x14ac:dyDescent="0.25">
      <c r="D48" s="26"/>
      <c r="E48" s="6"/>
      <c r="J48" s="23"/>
      <c r="K48" s="20"/>
    </row>
    <row r="49" spans="1:11" x14ac:dyDescent="0.25">
      <c r="A49" s="12"/>
      <c r="B49" s="12"/>
      <c r="C49" s="12"/>
      <c r="D49" s="10"/>
      <c r="E49" s="12"/>
      <c r="F49" s="13"/>
      <c r="G49" s="12"/>
      <c r="H49" s="12"/>
      <c r="I49" s="12"/>
      <c r="J49" s="47"/>
      <c r="K49" s="54"/>
    </row>
    <row r="50" spans="1:11" x14ac:dyDescent="0.25">
      <c r="A50" s="6">
        <v>28</v>
      </c>
      <c r="B50" s="6">
        <v>8</v>
      </c>
      <c r="C50" s="6">
        <v>2001</v>
      </c>
      <c r="D50" s="7" t="s">
        <v>60</v>
      </c>
      <c r="E50" s="14" t="s">
        <v>44</v>
      </c>
      <c r="F50" s="5" t="s">
        <v>110</v>
      </c>
      <c r="G50" s="6">
        <v>0</v>
      </c>
      <c r="H50" s="14" t="s">
        <v>44</v>
      </c>
      <c r="I50" s="6">
        <v>2</v>
      </c>
      <c r="J50" s="3" t="s">
        <v>505</v>
      </c>
      <c r="K50" s="20">
        <v>636</v>
      </c>
    </row>
    <row r="51" spans="1:11" x14ac:dyDescent="0.25">
      <c r="A51" s="6">
        <v>30</v>
      </c>
      <c r="B51" s="6">
        <v>8</v>
      </c>
      <c r="C51" s="6">
        <v>2001</v>
      </c>
      <c r="D51" s="5" t="s">
        <v>110</v>
      </c>
      <c r="E51" s="14" t="s">
        <v>44</v>
      </c>
      <c r="F51" s="7" t="s">
        <v>60</v>
      </c>
      <c r="G51" s="6">
        <v>2</v>
      </c>
      <c r="H51" s="14" t="s">
        <v>44</v>
      </c>
      <c r="I51" s="6">
        <v>0</v>
      </c>
      <c r="J51" s="3" t="s">
        <v>506</v>
      </c>
      <c r="K51" s="20">
        <v>1145</v>
      </c>
    </row>
    <row r="52" spans="1:11" x14ac:dyDescent="0.25">
      <c r="D52" s="26"/>
      <c r="E52" s="6"/>
      <c r="J52" s="3"/>
      <c r="K52" s="20"/>
    </row>
    <row r="53" spans="1:11" x14ac:dyDescent="0.25">
      <c r="E53" s="6"/>
      <c r="J53" s="3"/>
      <c r="K53" s="20"/>
    </row>
    <row r="54" spans="1:11" x14ac:dyDescent="0.25">
      <c r="A54" s="12"/>
      <c r="B54" s="12"/>
      <c r="C54" s="12"/>
      <c r="D54" s="10"/>
      <c r="E54" s="12"/>
      <c r="F54" s="13"/>
      <c r="G54" s="12"/>
      <c r="H54" s="12"/>
      <c r="I54" s="12"/>
      <c r="J54" s="47"/>
      <c r="K54" s="54"/>
    </row>
    <row r="55" spans="1:11" x14ac:dyDescent="0.25">
      <c r="A55" s="6">
        <v>4</v>
      </c>
      <c r="B55" s="6">
        <v>9</v>
      </c>
      <c r="C55" s="6">
        <v>2002</v>
      </c>
      <c r="D55" s="5" t="s">
        <v>109</v>
      </c>
      <c r="E55" s="14" t="s">
        <v>44</v>
      </c>
      <c r="F55" s="7" t="s">
        <v>60</v>
      </c>
      <c r="G55" s="6">
        <v>2</v>
      </c>
      <c r="H55" s="14" t="s">
        <v>44</v>
      </c>
      <c r="I55" s="6">
        <v>0</v>
      </c>
      <c r="J55" s="3" t="s">
        <v>507</v>
      </c>
      <c r="K55" s="20">
        <v>624</v>
      </c>
    </row>
    <row r="56" spans="1:11" x14ac:dyDescent="0.25">
      <c r="A56" s="6">
        <v>7</v>
      </c>
      <c r="B56" s="6">
        <v>9</v>
      </c>
      <c r="C56" s="6">
        <v>2002</v>
      </c>
      <c r="D56" s="5" t="s">
        <v>60</v>
      </c>
      <c r="E56" s="14" t="s">
        <v>44</v>
      </c>
      <c r="F56" s="7" t="s">
        <v>109</v>
      </c>
      <c r="G56" s="6">
        <v>1</v>
      </c>
      <c r="H56" s="14" t="s">
        <v>44</v>
      </c>
      <c r="I56" s="6">
        <v>0</v>
      </c>
      <c r="J56" s="3" t="s">
        <v>52</v>
      </c>
      <c r="K56" s="20">
        <v>572</v>
      </c>
    </row>
    <row r="57" spans="1:11" x14ac:dyDescent="0.25">
      <c r="A57" s="6">
        <v>8</v>
      </c>
      <c r="B57" s="6">
        <v>9</v>
      </c>
      <c r="C57" s="6">
        <v>2002</v>
      </c>
      <c r="D57" s="5" t="s">
        <v>109</v>
      </c>
      <c r="E57" s="14" t="s">
        <v>44</v>
      </c>
      <c r="F57" s="7" t="s">
        <v>60</v>
      </c>
      <c r="G57" s="6">
        <v>1</v>
      </c>
      <c r="H57" s="14" t="s">
        <v>44</v>
      </c>
      <c r="I57" s="6">
        <v>0</v>
      </c>
      <c r="J57" s="3" t="s">
        <v>39</v>
      </c>
      <c r="K57" s="20">
        <v>904</v>
      </c>
    </row>
    <row r="58" spans="1:11" x14ac:dyDescent="0.25">
      <c r="D58" s="5"/>
      <c r="E58" s="6"/>
      <c r="J58" s="3"/>
      <c r="K58" s="20"/>
    </row>
    <row r="59" spans="1:11" x14ac:dyDescent="0.25">
      <c r="A59" s="12"/>
      <c r="B59" s="12"/>
      <c r="C59" s="12"/>
      <c r="D59" s="10"/>
      <c r="E59" s="12"/>
      <c r="F59" s="13"/>
      <c r="G59" s="12"/>
      <c r="H59" s="12"/>
      <c r="I59" s="12"/>
      <c r="J59" s="47"/>
      <c r="K59" s="54"/>
    </row>
    <row r="60" spans="1:11" x14ac:dyDescent="0.25">
      <c r="A60" s="6">
        <v>3</v>
      </c>
      <c r="B60" s="6">
        <v>9</v>
      </c>
      <c r="C60" s="6">
        <v>2003</v>
      </c>
      <c r="D60" s="7" t="s">
        <v>5</v>
      </c>
      <c r="E60" s="14" t="s">
        <v>44</v>
      </c>
      <c r="F60" s="5" t="s">
        <v>116</v>
      </c>
      <c r="G60" s="6">
        <v>0</v>
      </c>
      <c r="H60" s="14" t="s">
        <v>44</v>
      </c>
      <c r="I60" s="6">
        <v>2</v>
      </c>
      <c r="J60" s="3" t="s">
        <v>227</v>
      </c>
      <c r="K60" s="20">
        <v>577</v>
      </c>
    </row>
    <row r="61" spans="1:11" x14ac:dyDescent="0.25">
      <c r="A61" s="6">
        <v>6</v>
      </c>
      <c r="B61" s="6">
        <v>9</v>
      </c>
      <c r="C61" s="6">
        <v>2003</v>
      </c>
      <c r="D61" s="7" t="s">
        <v>116</v>
      </c>
      <c r="E61" s="14" t="s">
        <v>44</v>
      </c>
      <c r="F61" s="5" t="s">
        <v>5</v>
      </c>
      <c r="G61" s="6">
        <v>0</v>
      </c>
      <c r="H61" s="14" t="s">
        <v>44</v>
      </c>
      <c r="I61" s="6">
        <v>1</v>
      </c>
      <c r="J61" s="3" t="s">
        <v>508</v>
      </c>
      <c r="K61" s="20">
        <v>596</v>
      </c>
    </row>
    <row r="62" spans="1:11" x14ac:dyDescent="0.25">
      <c r="A62" s="6">
        <v>7</v>
      </c>
      <c r="B62" s="6">
        <v>9</v>
      </c>
      <c r="C62" s="6">
        <v>2003</v>
      </c>
      <c r="D62" s="7" t="s">
        <v>5</v>
      </c>
      <c r="E62" s="14" t="s">
        <v>44</v>
      </c>
      <c r="F62" s="5" t="s">
        <v>116</v>
      </c>
      <c r="G62" s="6">
        <v>0</v>
      </c>
      <c r="H62" s="14" t="s">
        <v>44</v>
      </c>
      <c r="I62" s="6">
        <v>2</v>
      </c>
      <c r="J62" s="3" t="s">
        <v>509</v>
      </c>
      <c r="K62" s="20">
        <v>937</v>
      </c>
    </row>
    <row r="63" spans="1:11" x14ac:dyDescent="0.25">
      <c r="D63" s="5"/>
      <c r="E63" s="6"/>
      <c r="J63" s="3"/>
      <c r="K63" s="20"/>
    </row>
    <row r="64" spans="1:11" x14ac:dyDescent="0.25">
      <c r="A64" s="12"/>
      <c r="B64" s="12"/>
      <c r="C64" s="12"/>
      <c r="D64" s="52"/>
      <c r="E64" s="15"/>
      <c r="F64" s="13"/>
      <c r="G64" s="12"/>
      <c r="H64" s="15"/>
      <c r="I64" s="12"/>
      <c r="J64" s="11"/>
      <c r="K64" s="54"/>
    </row>
    <row r="65" spans="1:11" x14ac:dyDescent="0.25">
      <c r="A65" s="6">
        <v>8</v>
      </c>
      <c r="B65" s="6">
        <v>9</v>
      </c>
      <c r="C65" s="6">
        <v>2004</v>
      </c>
      <c r="D65" s="5" t="s">
        <v>110</v>
      </c>
      <c r="E65" s="14" t="s">
        <v>44</v>
      </c>
      <c r="F65" s="7" t="s">
        <v>5</v>
      </c>
      <c r="G65" s="6">
        <v>2</v>
      </c>
      <c r="H65" s="14" t="s">
        <v>44</v>
      </c>
      <c r="I65" s="6">
        <v>0</v>
      </c>
      <c r="J65" s="3" t="s">
        <v>510</v>
      </c>
      <c r="K65" s="20">
        <v>864</v>
      </c>
    </row>
    <row r="66" spans="1:11" x14ac:dyDescent="0.25">
      <c r="A66" s="6">
        <v>11</v>
      </c>
      <c r="B66" s="6">
        <v>9</v>
      </c>
      <c r="C66" s="6">
        <v>2004</v>
      </c>
      <c r="D66" s="7" t="s">
        <v>5</v>
      </c>
      <c r="E66" s="14" t="s">
        <v>44</v>
      </c>
      <c r="F66" s="5" t="s">
        <v>110</v>
      </c>
      <c r="G66" s="6">
        <v>1</v>
      </c>
      <c r="H66" s="14" t="s">
        <v>44</v>
      </c>
      <c r="I66" s="6">
        <v>2</v>
      </c>
      <c r="J66" s="3" t="s">
        <v>511</v>
      </c>
      <c r="K66" s="20">
        <v>374</v>
      </c>
    </row>
    <row r="67" spans="1:11" x14ac:dyDescent="0.25">
      <c r="D67" s="5"/>
      <c r="E67" s="6"/>
      <c r="J67" s="3"/>
      <c r="K67" s="20"/>
    </row>
    <row r="68" spans="1:11" x14ac:dyDescent="0.25">
      <c r="A68" s="12"/>
      <c r="B68" s="12"/>
      <c r="C68" s="12"/>
      <c r="D68" s="10"/>
      <c r="E68" s="11"/>
      <c r="F68" s="13"/>
      <c r="G68" s="15"/>
      <c r="H68" s="11"/>
      <c r="I68" s="12"/>
      <c r="J68" s="11"/>
      <c r="K68" s="12"/>
    </row>
    <row r="69" spans="1:11" x14ac:dyDescent="0.25">
      <c r="A69" s="6">
        <v>7</v>
      </c>
      <c r="B69" s="6">
        <v>9</v>
      </c>
      <c r="C69" s="6">
        <v>2005</v>
      </c>
      <c r="D69" s="5" t="s">
        <v>109</v>
      </c>
      <c r="E69" s="14" t="s">
        <v>44</v>
      </c>
      <c r="F69" s="7" t="s">
        <v>113</v>
      </c>
      <c r="G69" s="6">
        <v>2</v>
      </c>
      <c r="H69" s="14" t="s">
        <v>44</v>
      </c>
      <c r="I69" s="6">
        <v>1</v>
      </c>
      <c r="J69" s="3" t="s">
        <v>512</v>
      </c>
      <c r="K69" s="20">
        <v>520</v>
      </c>
    </row>
    <row r="70" spans="1:11" x14ac:dyDescent="0.25">
      <c r="A70" s="6">
        <v>10</v>
      </c>
      <c r="B70" s="6">
        <v>9</v>
      </c>
      <c r="C70" s="6">
        <v>2005</v>
      </c>
      <c r="D70" s="7" t="s">
        <v>113</v>
      </c>
      <c r="E70" s="14" t="s">
        <v>44</v>
      </c>
      <c r="F70" s="5" t="s">
        <v>109</v>
      </c>
      <c r="G70" s="6">
        <v>1</v>
      </c>
      <c r="H70" s="14" t="s">
        <v>44</v>
      </c>
      <c r="I70" s="6">
        <v>2</v>
      </c>
      <c r="J70" s="3" t="s">
        <v>513</v>
      </c>
      <c r="K70" s="20">
        <v>506</v>
      </c>
    </row>
    <row r="71" spans="1:11" x14ac:dyDescent="0.25">
      <c r="E71" s="14"/>
      <c r="H71" s="14"/>
      <c r="J71" s="3"/>
      <c r="K71" s="20"/>
    </row>
    <row r="72" spans="1:11" x14ac:dyDescent="0.25">
      <c r="A72" s="12"/>
      <c r="B72" s="12"/>
      <c r="C72" s="12"/>
      <c r="D72" s="10"/>
      <c r="E72" s="11"/>
      <c r="F72" s="13"/>
      <c r="G72" s="15"/>
      <c r="H72" s="11"/>
      <c r="I72" s="12"/>
      <c r="J72" s="47"/>
      <c r="K72" s="12"/>
    </row>
    <row r="73" spans="1:11" x14ac:dyDescent="0.25">
      <c r="A73" s="6">
        <v>3</v>
      </c>
      <c r="B73" s="6">
        <v>9</v>
      </c>
      <c r="C73" s="6">
        <v>2006</v>
      </c>
      <c r="D73" s="5" t="s">
        <v>110</v>
      </c>
      <c r="E73" s="14" t="s">
        <v>44</v>
      </c>
      <c r="F73" s="7" t="s">
        <v>255</v>
      </c>
      <c r="G73" s="6">
        <v>2</v>
      </c>
      <c r="H73" s="14" t="s">
        <v>44</v>
      </c>
      <c r="I73" s="6">
        <v>0</v>
      </c>
      <c r="J73" s="3" t="s">
        <v>62</v>
      </c>
      <c r="K73" s="20">
        <v>1363</v>
      </c>
    </row>
    <row r="74" spans="1:11" ht="12.75" customHeight="1" x14ac:dyDescent="0.25">
      <c r="E74" s="14"/>
      <c r="F74" s="5"/>
      <c r="H74" s="14"/>
      <c r="J74" s="3"/>
      <c r="K74" s="20"/>
    </row>
    <row r="75" spans="1:11" x14ac:dyDescent="0.25">
      <c r="A75" s="12"/>
      <c r="B75" s="12"/>
      <c r="C75" s="12"/>
      <c r="D75" s="10"/>
      <c r="E75" s="11"/>
      <c r="F75" s="13"/>
      <c r="G75" s="15"/>
      <c r="H75" s="11"/>
      <c r="I75" s="12"/>
      <c r="J75" s="47"/>
      <c r="K75" s="12"/>
    </row>
    <row r="76" spans="1:11" x14ac:dyDescent="0.25">
      <c r="A76" s="6">
        <v>15</v>
      </c>
      <c r="B76" s="6">
        <v>9</v>
      </c>
      <c r="C76" s="6">
        <v>2007</v>
      </c>
      <c r="D76" s="7" t="s">
        <v>110</v>
      </c>
      <c r="E76" s="14" t="s">
        <v>44</v>
      </c>
      <c r="F76" s="5" t="s">
        <v>113</v>
      </c>
      <c r="G76" s="6">
        <v>0</v>
      </c>
      <c r="H76" s="14" t="s">
        <v>44</v>
      </c>
      <c r="I76" s="6">
        <v>2</v>
      </c>
      <c r="J76" s="3" t="s">
        <v>514</v>
      </c>
      <c r="K76" s="20">
        <v>659</v>
      </c>
    </row>
    <row r="77" spans="1:11" x14ac:dyDescent="0.25">
      <c r="A77" s="6">
        <v>16</v>
      </c>
      <c r="B77" s="6">
        <v>9</v>
      </c>
      <c r="C77" s="6">
        <v>2007</v>
      </c>
      <c r="D77" s="5" t="s">
        <v>113</v>
      </c>
      <c r="E77" s="14" t="s">
        <v>44</v>
      </c>
      <c r="F77" s="7" t="s">
        <v>110</v>
      </c>
      <c r="G77" s="6">
        <v>2</v>
      </c>
      <c r="H77" s="14" t="s">
        <v>44</v>
      </c>
      <c r="I77" s="6">
        <v>0</v>
      </c>
      <c r="J77" s="3" t="s">
        <v>515</v>
      </c>
      <c r="K77" s="20">
        <v>497</v>
      </c>
    </row>
    <row r="78" spans="1:11" x14ac:dyDescent="0.25">
      <c r="E78" s="14"/>
      <c r="F78" s="5"/>
      <c r="H78" s="14"/>
      <c r="J78" s="3"/>
      <c r="K78" s="20"/>
    </row>
    <row r="79" spans="1:11" x14ac:dyDescent="0.25">
      <c r="A79" s="12"/>
      <c r="B79" s="12"/>
      <c r="C79" s="12"/>
      <c r="D79" s="52"/>
      <c r="E79" s="12"/>
      <c r="F79" s="13"/>
      <c r="G79" s="12"/>
      <c r="H79" s="12"/>
      <c r="I79" s="12"/>
      <c r="J79" s="54"/>
      <c r="K79" s="47"/>
    </row>
    <row r="80" spans="1:11" x14ac:dyDescent="0.25">
      <c r="A80" s="6">
        <v>9</v>
      </c>
      <c r="B80" s="6">
        <v>9</v>
      </c>
      <c r="C80" s="6">
        <v>2008</v>
      </c>
      <c r="D80" s="7" t="s">
        <v>255</v>
      </c>
      <c r="E80" s="14" t="s">
        <v>44</v>
      </c>
      <c r="F80" s="5" t="s">
        <v>109</v>
      </c>
      <c r="G80" s="6">
        <v>1</v>
      </c>
      <c r="H80" s="14" t="s">
        <v>44</v>
      </c>
      <c r="I80" s="6">
        <v>2</v>
      </c>
      <c r="J80" s="3" t="s">
        <v>516</v>
      </c>
      <c r="K80" s="20">
        <v>535</v>
      </c>
    </row>
    <row r="81" spans="1:11" x14ac:dyDescent="0.25">
      <c r="A81" s="6">
        <v>13</v>
      </c>
      <c r="B81" s="6">
        <v>9</v>
      </c>
      <c r="C81" s="6">
        <v>2008</v>
      </c>
      <c r="D81" s="5" t="s">
        <v>109</v>
      </c>
      <c r="E81" s="14" t="s">
        <v>44</v>
      </c>
      <c r="F81" s="7" t="s">
        <v>255</v>
      </c>
      <c r="G81" s="6">
        <v>2</v>
      </c>
      <c r="H81" s="14" t="s">
        <v>44</v>
      </c>
      <c r="I81" s="6">
        <v>1</v>
      </c>
      <c r="J81" s="3" t="s">
        <v>517</v>
      </c>
      <c r="K81" s="20">
        <v>663</v>
      </c>
    </row>
    <row r="82" spans="1:11" x14ac:dyDescent="0.25">
      <c r="E82" s="14"/>
      <c r="H82" s="14"/>
      <c r="J82" s="3"/>
      <c r="K82" s="20"/>
    </row>
    <row r="83" spans="1:11" x14ac:dyDescent="0.25">
      <c r="A83" s="12"/>
      <c r="B83" s="12"/>
      <c r="C83" s="12"/>
      <c r="D83" s="10"/>
      <c r="E83" s="11"/>
      <c r="F83" s="13"/>
      <c r="G83" s="15"/>
      <c r="H83" s="11"/>
      <c r="I83" s="12"/>
      <c r="J83" s="47"/>
      <c r="K83" s="12"/>
    </row>
    <row r="84" spans="1:11" x14ac:dyDescent="0.25">
      <c r="A84" s="21">
        <v>5</v>
      </c>
      <c r="B84" s="21">
        <v>9</v>
      </c>
      <c r="C84" s="6">
        <v>2009</v>
      </c>
      <c r="D84" s="7" t="s">
        <v>255</v>
      </c>
      <c r="E84" s="14" t="s">
        <v>44</v>
      </c>
      <c r="F84" s="33" t="s">
        <v>110</v>
      </c>
      <c r="G84" s="21">
        <v>1</v>
      </c>
      <c r="H84" s="14" t="s">
        <v>44</v>
      </c>
      <c r="I84" s="21">
        <v>2</v>
      </c>
      <c r="J84" s="32" t="s">
        <v>518</v>
      </c>
      <c r="K84" s="21">
        <v>474</v>
      </c>
    </row>
    <row r="85" spans="1:11" x14ac:dyDescent="0.25">
      <c r="A85" s="21">
        <v>6</v>
      </c>
      <c r="B85" s="21">
        <v>9</v>
      </c>
      <c r="C85" s="6">
        <v>2009</v>
      </c>
      <c r="D85" s="33" t="s">
        <v>110</v>
      </c>
      <c r="E85" s="14" t="s">
        <v>44</v>
      </c>
      <c r="F85" s="31" t="s">
        <v>255</v>
      </c>
      <c r="G85" s="21">
        <v>2</v>
      </c>
      <c r="H85" s="14" t="s">
        <v>44</v>
      </c>
      <c r="I85" s="21">
        <v>0</v>
      </c>
      <c r="J85" s="32" t="s">
        <v>519</v>
      </c>
      <c r="K85" s="21">
        <v>1275</v>
      </c>
    </row>
    <row r="86" spans="1:11" x14ac:dyDescent="0.25">
      <c r="E86" s="14"/>
      <c r="F86" s="5"/>
      <c r="H86" s="14"/>
      <c r="J86" s="3"/>
      <c r="K86" s="20"/>
    </row>
    <row r="87" spans="1:11" x14ac:dyDescent="0.25">
      <c r="A87" s="12"/>
      <c r="B87" s="12"/>
      <c r="C87" s="12"/>
      <c r="D87" s="52"/>
      <c r="E87" s="12"/>
      <c r="F87" s="13"/>
      <c r="G87" s="12"/>
      <c r="H87" s="12"/>
      <c r="I87" s="12"/>
      <c r="J87" s="54"/>
      <c r="K87" s="47"/>
    </row>
    <row r="88" spans="1:11" x14ac:dyDescent="0.25">
      <c r="A88" s="21">
        <v>4</v>
      </c>
      <c r="B88" s="21">
        <v>9</v>
      </c>
      <c r="C88" s="6">
        <v>2010</v>
      </c>
      <c r="D88" s="5" t="s">
        <v>109</v>
      </c>
      <c r="E88" s="14" t="s">
        <v>44</v>
      </c>
      <c r="F88" s="7" t="s">
        <v>113</v>
      </c>
      <c r="G88" s="21">
        <v>2</v>
      </c>
      <c r="H88" s="14" t="s">
        <v>44</v>
      </c>
      <c r="I88" s="21">
        <v>0</v>
      </c>
      <c r="J88" s="32" t="s">
        <v>520</v>
      </c>
      <c r="K88" s="21">
        <v>433</v>
      </c>
    </row>
    <row r="89" spans="1:11" x14ac:dyDescent="0.25">
      <c r="A89" s="21">
        <v>5</v>
      </c>
      <c r="B89" s="21">
        <v>9</v>
      </c>
      <c r="C89" s="6">
        <v>2010</v>
      </c>
      <c r="D89" s="7" t="s">
        <v>113</v>
      </c>
      <c r="E89" s="14" t="s">
        <v>44</v>
      </c>
      <c r="F89" s="5" t="s">
        <v>109</v>
      </c>
      <c r="G89" s="21">
        <v>0</v>
      </c>
      <c r="H89" s="14" t="s">
        <v>44</v>
      </c>
      <c r="I89" s="21">
        <v>2</v>
      </c>
      <c r="J89" s="32" t="s">
        <v>521</v>
      </c>
      <c r="K89" s="21">
        <v>602</v>
      </c>
    </row>
    <row r="91" spans="1:11" x14ac:dyDescent="0.25">
      <c r="A91" s="12"/>
      <c r="B91" s="12"/>
      <c r="C91" s="12"/>
      <c r="D91" s="52"/>
      <c r="E91" s="12"/>
      <c r="F91" s="13"/>
      <c r="G91" s="12"/>
      <c r="H91" s="12"/>
      <c r="I91" s="12"/>
      <c r="J91" s="54"/>
      <c r="K91" s="47"/>
    </row>
    <row r="92" spans="1:11" x14ac:dyDescent="0.25">
      <c r="A92" s="6">
        <v>3</v>
      </c>
      <c r="B92" s="6">
        <v>9</v>
      </c>
      <c r="C92" s="6">
        <v>2011</v>
      </c>
      <c r="D92" s="5" t="s">
        <v>110</v>
      </c>
      <c r="E92" s="3" t="s">
        <v>44</v>
      </c>
      <c r="F92" s="7" t="s">
        <v>113</v>
      </c>
      <c r="G92" s="6">
        <v>2</v>
      </c>
      <c r="H92" s="6" t="s">
        <v>44</v>
      </c>
      <c r="I92" s="6">
        <v>0</v>
      </c>
      <c r="J92" s="6" t="s">
        <v>522</v>
      </c>
      <c r="K92" s="6">
        <v>736</v>
      </c>
    </row>
    <row r="93" spans="1:11" x14ac:dyDescent="0.25">
      <c r="A93" s="6">
        <v>4</v>
      </c>
      <c r="B93" s="6">
        <v>9</v>
      </c>
      <c r="C93" s="6">
        <v>2011</v>
      </c>
      <c r="D93" s="5" t="s">
        <v>113</v>
      </c>
      <c r="E93" s="3" t="s">
        <v>44</v>
      </c>
      <c r="F93" s="7" t="s">
        <v>110</v>
      </c>
      <c r="G93" s="6">
        <v>2</v>
      </c>
      <c r="H93" s="6" t="s">
        <v>44</v>
      </c>
      <c r="I93" s="6">
        <v>0</v>
      </c>
      <c r="J93" s="6" t="s">
        <v>523</v>
      </c>
      <c r="K93" s="6">
        <v>705</v>
      </c>
    </row>
    <row r="94" spans="1:11" x14ac:dyDescent="0.25">
      <c r="A94" s="6">
        <v>10</v>
      </c>
      <c r="B94" s="6">
        <v>9</v>
      </c>
      <c r="C94" s="6">
        <v>2011</v>
      </c>
      <c r="D94" s="5" t="s">
        <v>110</v>
      </c>
      <c r="E94" s="3" t="s">
        <v>44</v>
      </c>
      <c r="F94" s="7" t="s">
        <v>113</v>
      </c>
      <c r="G94" s="6">
        <v>1</v>
      </c>
      <c r="H94" s="6" t="s">
        <v>44</v>
      </c>
      <c r="I94" s="6">
        <v>0</v>
      </c>
      <c r="J94" s="6" t="s">
        <v>524</v>
      </c>
      <c r="K94" s="6">
        <v>927</v>
      </c>
    </row>
    <row r="96" spans="1:11" x14ac:dyDescent="0.25">
      <c r="A96" s="12"/>
      <c r="B96" s="12"/>
      <c r="C96" s="12"/>
      <c r="D96" s="52"/>
      <c r="E96" s="12"/>
      <c r="F96" s="13"/>
      <c r="G96" s="12"/>
      <c r="H96" s="12"/>
      <c r="I96" s="12"/>
      <c r="J96" s="54"/>
      <c r="K96" s="47"/>
    </row>
    <row r="97" spans="1:11" x14ac:dyDescent="0.25">
      <c r="A97" s="21">
        <v>1</v>
      </c>
      <c r="B97" s="21">
        <v>9</v>
      </c>
      <c r="C97" s="6">
        <v>2012</v>
      </c>
      <c r="D97" s="5" t="s">
        <v>110</v>
      </c>
      <c r="E97" s="14" t="s">
        <v>44</v>
      </c>
      <c r="F97" s="7" t="s">
        <v>108</v>
      </c>
      <c r="G97" s="21">
        <v>1</v>
      </c>
      <c r="H97" s="14" t="s">
        <v>44</v>
      </c>
      <c r="I97" s="21">
        <v>0</v>
      </c>
      <c r="J97" s="32" t="s">
        <v>41</v>
      </c>
      <c r="K97" s="21">
        <v>766</v>
      </c>
    </row>
    <row r="98" spans="1:11" x14ac:dyDescent="0.25">
      <c r="A98" s="21">
        <v>2</v>
      </c>
      <c r="B98" s="21">
        <v>9</v>
      </c>
      <c r="C98" s="6">
        <v>2012</v>
      </c>
      <c r="D98" s="7" t="s">
        <v>108</v>
      </c>
      <c r="E98" s="14" t="s">
        <v>44</v>
      </c>
      <c r="F98" s="5" t="s">
        <v>110</v>
      </c>
      <c r="G98" s="21">
        <v>1</v>
      </c>
      <c r="H98" s="14" t="s">
        <v>44</v>
      </c>
      <c r="I98" s="21">
        <v>2</v>
      </c>
      <c r="J98" s="32" t="s">
        <v>525</v>
      </c>
      <c r="K98" s="21">
        <v>611</v>
      </c>
    </row>
    <row r="100" spans="1:11" x14ac:dyDescent="0.25">
      <c r="A100" s="12"/>
      <c r="B100" s="12"/>
      <c r="C100" s="12"/>
      <c r="D100" s="52"/>
      <c r="E100" s="12"/>
      <c r="F100" s="13"/>
      <c r="G100" s="12"/>
      <c r="H100" s="12"/>
      <c r="I100" s="12"/>
      <c r="J100" s="54"/>
      <c r="K100" s="47"/>
    </row>
    <row r="101" spans="1:11" x14ac:dyDescent="0.25">
      <c r="A101" s="21">
        <v>4</v>
      </c>
      <c r="B101" s="21">
        <v>9</v>
      </c>
      <c r="C101" s="6">
        <v>2013</v>
      </c>
      <c r="D101" s="5" t="s">
        <v>251</v>
      </c>
      <c r="E101" s="14" t="s">
        <v>44</v>
      </c>
      <c r="F101" s="7" t="s">
        <v>113</v>
      </c>
      <c r="G101" s="21">
        <v>2</v>
      </c>
      <c r="H101" s="14" t="s">
        <v>44</v>
      </c>
      <c r="I101" s="21">
        <v>0</v>
      </c>
      <c r="J101" s="30" t="s">
        <v>526</v>
      </c>
      <c r="K101" s="21">
        <v>757</v>
      </c>
    </row>
    <row r="102" spans="1:11" x14ac:dyDescent="0.25">
      <c r="A102" s="21">
        <v>7</v>
      </c>
      <c r="B102" s="21">
        <v>9</v>
      </c>
      <c r="C102" s="6">
        <v>2013</v>
      </c>
      <c r="D102" s="7" t="s">
        <v>113</v>
      </c>
      <c r="E102" s="14" t="s">
        <v>44</v>
      </c>
      <c r="F102" s="5" t="s">
        <v>251</v>
      </c>
      <c r="G102" s="21">
        <v>0</v>
      </c>
      <c r="H102" s="14" t="s">
        <v>44</v>
      </c>
      <c r="I102" s="21">
        <v>2</v>
      </c>
      <c r="J102" s="30" t="s">
        <v>63</v>
      </c>
      <c r="K102" s="21">
        <v>585</v>
      </c>
    </row>
    <row r="103" spans="1:11" x14ac:dyDescent="0.25">
      <c r="A103" s="21"/>
      <c r="B103" s="21"/>
      <c r="E103" s="14"/>
      <c r="F103" s="5"/>
      <c r="G103" s="21"/>
      <c r="H103" s="14"/>
      <c r="I103" s="21"/>
      <c r="J103" s="30"/>
      <c r="K103" s="21"/>
    </row>
    <row r="104" spans="1:11" x14ac:dyDescent="0.25">
      <c r="A104" s="12"/>
      <c r="B104" s="12"/>
      <c r="C104" s="12"/>
      <c r="D104" s="52"/>
      <c r="E104" s="12"/>
      <c r="F104" s="13"/>
      <c r="G104" s="12"/>
      <c r="H104" s="12"/>
      <c r="I104" s="12"/>
      <c r="J104" s="54"/>
      <c r="K104" s="47"/>
    </row>
    <row r="105" spans="1:11" x14ac:dyDescent="0.25">
      <c r="A105" s="21">
        <v>6</v>
      </c>
      <c r="B105" s="21">
        <v>9</v>
      </c>
      <c r="C105" s="6">
        <v>2014</v>
      </c>
      <c r="D105" s="7" t="s">
        <v>115</v>
      </c>
      <c r="E105" s="14" t="s">
        <v>44</v>
      </c>
      <c r="F105" s="5" t="s">
        <v>110</v>
      </c>
      <c r="G105" s="21">
        <v>0</v>
      </c>
      <c r="H105" s="14" t="s">
        <v>44</v>
      </c>
      <c r="I105" s="21">
        <v>2</v>
      </c>
      <c r="J105" s="30" t="s">
        <v>527</v>
      </c>
      <c r="K105" s="21">
        <v>432</v>
      </c>
    </row>
    <row r="106" spans="1:11" x14ac:dyDescent="0.25">
      <c r="A106" s="21">
        <v>7</v>
      </c>
      <c r="B106" s="21">
        <v>9</v>
      </c>
      <c r="C106" s="6">
        <v>2014</v>
      </c>
      <c r="D106" s="5" t="s">
        <v>110</v>
      </c>
      <c r="E106" s="14" t="s">
        <v>44</v>
      </c>
      <c r="F106" s="7" t="s">
        <v>115</v>
      </c>
      <c r="G106" s="21">
        <v>1</v>
      </c>
      <c r="H106" s="14" t="s">
        <v>44</v>
      </c>
      <c r="I106" s="21">
        <v>0</v>
      </c>
      <c r="J106" s="30" t="s">
        <v>528</v>
      </c>
      <c r="K106" s="21">
        <v>1375</v>
      </c>
    </row>
    <row r="108" spans="1:11" x14ac:dyDescent="0.25">
      <c r="A108" s="12"/>
      <c r="B108" s="12"/>
      <c r="C108" s="12"/>
      <c r="D108" s="52"/>
      <c r="E108" s="12"/>
      <c r="F108" s="13"/>
      <c r="G108" s="12"/>
      <c r="H108" s="12"/>
      <c r="I108" s="12"/>
      <c r="J108" s="54"/>
      <c r="K108" s="47"/>
    </row>
    <row r="109" spans="1:11" x14ac:dyDescent="0.25">
      <c r="A109" s="21">
        <v>5</v>
      </c>
      <c r="B109" s="21">
        <v>9</v>
      </c>
      <c r="C109" s="6">
        <v>2015</v>
      </c>
      <c r="D109" s="7" t="s">
        <v>110</v>
      </c>
      <c r="E109" s="14" t="s">
        <v>44</v>
      </c>
      <c r="F109" s="5" t="s">
        <v>277</v>
      </c>
      <c r="G109" s="21">
        <v>1</v>
      </c>
      <c r="H109" s="14" t="s">
        <v>44</v>
      </c>
      <c r="I109" s="21">
        <v>2</v>
      </c>
      <c r="J109" s="30" t="s">
        <v>529</v>
      </c>
      <c r="K109" s="21">
        <v>1059</v>
      </c>
    </row>
    <row r="110" spans="1:11" x14ac:dyDescent="0.25">
      <c r="A110" s="21">
        <v>6</v>
      </c>
      <c r="B110" s="21">
        <v>9</v>
      </c>
      <c r="C110" s="6">
        <v>2015</v>
      </c>
      <c r="D110" s="7" t="s">
        <v>277</v>
      </c>
      <c r="E110" s="14" t="s">
        <v>44</v>
      </c>
      <c r="F110" s="5" t="s">
        <v>110</v>
      </c>
      <c r="G110" s="21">
        <v>1</v>
      </c>
      <c r="H110" s="14" t="s">
        <v>44</v>
      </c>
      <c r="I110" s="21">
        <v>2</v>
      </c>
      <c r="J110" s="30" t="s">
        <v>530</v>
      </c>
      <c r="K110" s="21">
        <v>1709</v>
      </c>
    </row>
    <row r="111" spans="1:11" x14ac:dyDescent="0.25">
      <c r="A111" s="21">
        <v>12</v>
      </c>
      <c r="B111" s="21">
        <v>9</v>
      </c>
      <c r="C111" s="6">
        <v>2015</v>
      </c>
      <c r="D111" s="7" t="s">
        <v>110</v>
      </c>
      <c r="E111" s="14" t="s">
        <v>44</v>
      </c>
      <c r="F111" s="5" t="s">
        <v>277</v>
      </c>
      <c r="G111" s="21">
        <v>0</v>
      </c>
      <c r="H111" s="14" t="s">
        <v>44</v>
      </c>
      <c r="I111" s="21">
        <v>1</v>
      </c>
      <c r="J111" s="30" t="s">
        <v>531</v>
      </c>
      <c r="K111" s="21">
        <v>1577</v>
      </c>
    </row>
    <row r="113" spans="1:11" x14ac:dyDescent="0.25">
      <c r="A113" s="12"/>
      <c r="B113" s="12"/>
      <c r="C113" s="12"/>
      <c r="D113" s="52"/>
      <c r="E113" s="12"/>
      <c r="F113" s="13"/>
      <c r="G113" s="12"/>
      <c r="H113" s="12"/>
      <c r="I113" s="12"/>
      <c r="J113" s="54"/>
      <c r="K113" s="47"/>
    </row>
    <row r="114" spans="1:11" x14ac:dyDescent="0.25">
      <c r="A114" s="6">
        <v>7</v>
      </c>
      <c r="B114" s="21">
        <v>9</v>
      </c>
      <c r="C114" s="6">
        <v>2016</v>
      </c>
      <c r="D114" s="57" t="s">
        <v>277</v>
      </c>
      <c r="E114" s="14" t="s">
        <v>44</v>
      </c>
      <c r="F114" s="58" t="s">
        <v>110</v>
      </c>
      <c r="G114" s="21">
        <v>2</v>
      </c>
      <c r="H114" s="14" t="s">
        <v>44</v>
      </c>
      <c r="I114" s="21">
        <v>1</v>
      </c>
      <c r="J114" s="30" t="s">
        <v>35</v>
      </c>
      <c r="K114" s="21">
        <v>1165</v>
      </c>
    </row>
    <row r="115" spans="1:11" x14ac:dyDescent="0.25">
      <c r="A115" s="6">
        <v>10</v>
      </c>
      <c r="B115" s="21">
        <v>9</v>
      </c>
      <c r="C115" s="6">
        <v>2016</v>
      </c>
      <c r="D115" s="57" t="s">
        <v>110</v>
      </c>
      <c r="E115" s="14" t="s">
        <v>44</v>
      </c>
      <c r="F115" s="58" t="s">
        <v>277</v>
      </c>
      <c r="G115" s="21">
        <v>2</v>
      </c>
      <c r="H115" s="14" t="s">
        <v>44</v>
      </c>
      <c r="I115" s="21">
        <v>1</v>
      </c>
      <c r="J115" s="30" t="s">
        <v>532</v>
      </c>
      <c r="K115" s="21">
        <v>1266</v>
      </c>
    </row>
    <row r="116" spans="1:11" x14ac:dyDescent="0.25">
      <c r="A116" s="6">
        <v>11</v>
      </c>
      <c r="B116" s="21">
        <v>9</v>
      </c>
      <c r="C116" s="6">
        <v>2016</v>
      </c>
      <c r="D116" s="7" t="s">
        <v>277</v>
      </c>
      <c r="E116" s="14" t="s">
        <v>44</v>
      </c>
      <c r="F116" s="5" t="s">
        <v>110</v>
      </c>
      <c r="G116" s="21">
        <v>1</v>
      </c>
      <c r="H116" s="14" t="s">
        <v>44</v>
      </c>
      <c r="I116" s="21">
        <v>2</v>
      </c>
      <c r="J116" s="30" t="s">
        <v>533</v>
      </c>
      <c r="K116" s="21">
        <v>1272</v>
      </c>
    </row>
    <row r="129" spans="1:11" x14ac:dyDescent="0.25">
      <c r="A129" s="3"/>
      <c r="B129" s="3"/>
      <c r="C129" s="3"/>
      <c r="D129" s="3"/>
      <c r="F129" s="3"/>
      <c r="G129" s="3"/>
      <c r="H129" s="3"/>
      <c r="I129" s="3"/>
      <c r="J129" s="3"/>
      <c r="K129" s="3"/>
    </row>
    <row r="130" spans="1:11" x14ac:dyDescent="0.25">
      <c r="A130" s="3"/>
      <c r="B130" s="3"/>
      <c r="C130" s="3"/>
      <c r="D130" s="3"/>
      <c r="F130" s="3"/>
      <c r="G130" s="3"/>
      <c r="H130" s="3"/>
      <c r="I130" s="3"/>
      <c r="J130" s="3"/>
      <c r="K130" s="3"/>
    </row>
    <row r="131" spans="1:11" x14ac:dyDescent="0.25">
      <c r="A131" s="3"/>
      <c r="B131" s="3"/>
      <c r="C131" s="3"/>
      <c r="D131" s="3"/>
      <c r="F131" s="3"/>
      <c r="G131" s="3"/>
      <c r="H131" s="3"/>
      <c r="I131" s="3"/>
      <c r="J131" s="3"/>
      <c r="K131" s="3"/>
    </row>
    <row r="132" spans="1:11" x14ac:dyDescent="0.25">
      <c r="A132" s="3"/>
      <c r="B132" s="3"/>
      <c r="C132" s="3"/>
      <c r="D132" s="3"/>
      <c r="F132" s="3"/>
      <c r="G132" s="3"/>
      <c r="H132" s="3"/>
      <c r="I132" s="3"/>
      <c r="J132" s="3"/>
      <c r="K132" s="3"/>
    </row>
    <row r="133" spans="1:11" x14ac:dyDescent="0.25">
      <c r="A133" s="3"/>
      <c r="B133" s="3"/>
      <c r="C133" s="3"/>
      <c r="D133" s="3"/>
      <c r="F133" s="3"/>
      <c r="G133" s="3"/>
      <c r="H133" s="3"/>
      <c r="I133" s="3"/>
      <c r="J133" s="3"/>
      <c r="K133" s="3"/>
    </row>
    <row r="134" spans="1:11" x14ac:dyDescent="0.25">
      <c r="A134" s="3"/>
      <c r="B134" s="3"/>
      <c r="C134" s="3"/>
      <c r="D134" s="3"/>
      <c r="F134" s="3"/>
      <c r="G134" s="3"/>
      <c r="H134" s="3"/>
      <c r="I134" s="3"/>
      <c r="J134" s="3"/>
      <c r="K134" s="3"/>
    </row>
    <row r="135" spans="1:11" x14ac:dyDescent="0.25">
      <c r="A135" s="3"/>
      <c r="B135" s="3"/>
      <c r="C135" s="3"/>
      <c r="D135" s="3"/>
      <c r="F135" s="3"/>
      <c r="G135" s="3"/>
      <c r="H135" s="3"/>
      <c r="I135" s="3"/>
      <c r="J135" s="3"/>
      <c r="K135" s="3"/>
    </row>
    <row r="136" spans="1:11" x14ac:dyDescent="0.25">
      <c r="A136" s="3"/>
      <c r="B136" s="3"/>
      <c r="C136" s="3"/>
      <c r="D136" s="3"/>
      <c r="F136" s="3"/>
      <c r="G136" s="3"/>
      <c r="H136" s="3"/>
      <c r="I136" s="3"/>
      <c r="J136" s="3"/>
      <c r="K136" s="3"/>
    </row>
    <row r="137" spans="1:11" x14ac:dyDescent="0.25">
      <c r="A137" s="3"/>
      <c r="B137" s="3"/>
      <c r="C137" s="3"/>
      <c r="D137" s="3"/>
      <c r="F137" s="3"/>
      <c r="G137" s="3"/>
      <c r="H137" s="3"/>
      <c r="I137" s="3"/>
      <c r="J137" s="3"/>
      <c r="K137" s="3"/>
    </row>
    <row r="138" spans="1:11" x14ac:dyDescent="0.25">
      <c r="A138" s="3"/>
      <c r="B138" s="3"/>
      <c r="C138" s="3"/>
      <c r="D138" s="3"/>
      <c r="F138" s="3"/>
      <c r="G138" s="3"/>
      <c r="H138" s="3"/>
      <c r="I138" s="3"/>
      <c r="J138" s="3"/>
      <c r="K138" s="3"/>
    </row>
    <row r="139" spans="1:11" x14ac:dyDescent="0.25">
      <c r="A139" s="3"/>
      <c r="B139" s="3"/>
      <c r="C139" s="3"/>
      <c r="D139" s="3"/>
      <c r="F139" s="3"/>
      <c r="G139" s="3"/>
      <c r="H139" s="3"/>
      <c r="I139" s="3"/>
      <c r="J139" s="3"/>
      <c r="K139" s="3"/>
    </row>
    <row r="140" spans="1:11" x14ac:dyDescent="0.25">
      <c r="A140" s="3"/>
      <c r="B140" s="3"/>
      <c r="C140" s="3"/>
      <c r="D140" s="3"/>
      <c r="F140" s="3"/>
      <c r="G140" s="3"/>
      <c r="H140" s="3"/>
      <c r="I140" s="3"/>
      <c r="J140" s="3"/>
      <c r="K140" s="3"/>
    </row>
    <row r="141" spans="1:11" x14ac:dyDescent="0.25">
      <c r="A141" s="3"/>
      <c r="B141" s="3"/>
      <c r="C141" s="3"/>
      <c r="D141" s="3"/>
      <c r="F141" s="3"/>
      <c r="G141" s="3"/>
      <c r="H141" s="3"/>
      <c r="I141" s="3"/>
      <c r="J141" s="3"/>
      <c r="K141" s="3"/>
    </row>
    <row r="142" spans="1:11" x14ac:dyDescent="0.25">
      <c r="A142" s="3"/>
      <c r="B142" s="3"/>
      <c r="C142" s="3"/>
      <c r="D142" s="3"/>
      <c r="F142" s="3"/>
      <c r="G142" s="3"/>
      <c r="H142" s="3"/>
      <c r="I142" s="3"/>
      <c r="J142" s="3"/>
      <c r="K142" s="3"/>
    </row>
    <row r="143" spans="1:11" x14ac:dyDescent="0.25">
      <c r="A143" s="3"/>
      <c r="B143" s="3"/>
      <c r="C143" s="3"/>
      <c r="D143" s="3"/>
      <c r="F143" s="3"/>
      <c r="G143" s="3"/>
      <c r="H143" s="3"/>
      <c r="I143" s="3"/>
      <c r="J143" s="3"/>
      <c r="K143" s="3"/>
    </row>
    <row r="144" spans="1:11" x14ac:dyDescent="0.25">
      <c r="A144" s="3"/>
      <c r="B144" s="3"/>
      <c r="C144" s="3"/>
      <c r="D144" s="3"/>
      <c r="F144" s="3"/>
      <c r="G144" s="3"/>
      <c r="H144" s="3"/>
      <c r="I144" s="3"/>
      <c r="J144" s="3"/>
      <c r="K144" s="3"/>
    </row>
    <row r="145" spans="1:11" x14ac:dyDescent="0.25">
      <c r="A145" s="3"/>
      <c r="B145" s="3"/>
      <c r="C145" s="3"/>
      <c r="D145" s="3"/>
      <c r="F145" s="3"/>
      <c r="G145" s="3"/>
      <c r="H145" s="3"/>
      <c r="I145" s="3"/>
      <c r="J145" s="3"/>
      <c r="K145" s="3"/>
    </row>
    <row r="146" spans="1:11" x14ac:dyDescent="0.25">
      <c r="A146" s="3"/>
      <c r="B146" s="3"/>
      <c r="C146" s="3"/>
      <c r="D146" s="3"/>
      <c r="F146" s="3"/>
      <c r="G146" s="3"/>
      <c r="H146" s="3"/>
      <c r="I146" s="3"/>
      <c r="J146" s="3"/>
      <c r="K146" s="3"/>
    </row>
    <row r="147" spans="1:11" x14ac:dyDescent="0.25">
      <c r="A147" s="3"/>
      <c r="B147" s="3"/>
      <c r="C147" s="3"/>
      <c r="D147" s="3"/>
      <c r="F147" s="3"/>
      <c r="G147" s="3"/>
      <c r="H147" s="3"/>
      <c r="I147" s="3"/>
      <c r="J147" s="3"/>
      <c r="K147" s="3"/>
    </row>
    <row r="148" spans="1:11" x14ac:dyDescent="0.25">
      <c r="A148" s="3"/>
      <c r="B148" s="3"/>
      <c r="C148" s="3"/>
      <c r="D148" s="3"/>
      <c r="F148" s="3"/>
      <c r="G148" s="3"/>
      <c r="H148" s="3"/>
      <c r="I148" s="3"/>
      <c r="J148" s="3"/>
      <c r="K148" s="3"/>
    </row>
    <row r="149" spans="1:11" x14ac:dyDescent="0.25">
      <c r="A149" s="3"/>
      <c r="B149" s="3"/>
      <c r="C149" s="3"/>
      <c r="D149" s="3"/>
      <c r="F149" s="3"/>
      <c r="G149" s="3"/>
      <c r="H149" s="3"/>
      <c r="I149" s="3"/>
      <c r="J149" s="3"/>
      <c r="K149" s="3"/>
    </row>
    <row r="150" spans="1:11" x14ac:dyDescent="0.25">
      <c r="A150" s="3"/>
      <c r="B150" s="3"/>
      <c r="C150" s="3"/>
      <c r="D150" s="3"/>
      <c r="F150" s="3"/>
      <c r="G150" s="3"/>
      <c r="H150" s="3"/>
      <c r="I150" s="3"/>
      <c r="J150" s="3"/>
      <c r="K150" s="3"/>
    </row>
    <row r="151" spans="1:11" x14ac:dyDescent="0.25">
      <c r="A151" s="3"/>
      <c r="B151" s="3"/>
      <c r="C151" s="3"/>
      <c r="D151" s="3"/>
      <c r="F151" s="3"/>
      <c r="G151" s="3"/>
      <c r="H151" s="3"/>
      <c r="I151" s="3"/>
      <c r="J151" s="3"/>
      <c r="K151" s="3"/>
    </row>
    <row r="152" spans="1:11" x14ac:dyDescent="0.25">
      <c r="A152" s="3"/>
      <c r="B152" s="3"/>
      <c r="C152" s="3"/>
      <c r="D152" s="3"/>
      <c r="F152" s="3"/>
      <c r="G152" s="3"/>
      <c r="H152" s="3"/>
      <c r="I152" s="3"/>
      <c r="J152" s="3"/>
      <c r="K152" s="3"/>
    </row>
    <row r="153" spans="1:11" x14ac:dyDescent="0.25">
      <c r="A153" s="3"/>
      <c r="B153" s="3"/>
      <c r="C153" s="3"/>
      <c r="D153" s="3"/>
      <c r="F153" s="3"/>
      <c r="G153" s="3"/>
      <c r="H153" s="3"/>
      <c r="I153" s="3"/>
      <c r="J153" s="3"/>
      <c r="K153" s="3"/>
    </row>
    <row r="154" spans="1:11" x14ac:dyDescent="0.25">
      <c r="A154" s="3"/>
      <c r="B154" s="3"/>
      <c r="C154" s="3"/>
      <c r="D154" s="3"/>
      <c r="F154" s="3"/>
      <c r="G154" s="3"/>
      <c r="H154" s="3"/>
      <c r="I154" s="3"/>
      <c r="J154" s="3"/>
      <c r="K154" s="3"/>
    </row>
    <row r="155" spans="1:11" x14ac:dyDescent="0.25">
      <c r="A155" s="3"/>
      <c r="B155" s="3"/>
      <c r="C155" s="3"/>
      <c r="D155" s="3"/>
      <c r="F155" s="3"/>
      <c r="G155" s="3"/>
      <c r="H155" s="3"/>
      <c r="I155" s="3"/>
      <c r="J155" s="3"/>
      <c r="K155" s="3"/>
    </row>
    <row r="156" spans="1:11" x14ac:dyDescent="0.25">
      <c r="A156" s="3"/>
      <c r="B156" s="3"/>
      <c r="C156" s="3"/>
      <c r="D156" s="3"/>
      <c r="F156" s="3"/>
      <c r="G156" s="3"/>
      <c r="H156" s="3"/>
      <c r="I156" s="3"/>
      <c r="J156" s="3"/>
      <c r="K156" s="3"/>
    </row>
    <row r="157" spans="1:11" x14ac:dyDescent="0.25">
      <c r="A157" s="3"/>
      <c r="B157" s="3"/>
      <c r="C157" s="3"/>
      <c r="D157" s="3"/>
      <c r="F157" s="3"/>
      <c r="G157" s="3"/>
      <c r="H157" s="3"/>
      <c r="I157" s="3"/>
      <c r="J157" s="3"/>
      <c r="K157" s="3"/>
    </row>
    <row r="158" spans="1:11" x14ac:dyDescent="0.25">
      <c r="A158" s="3"/>
      <c r="B158" s="3"/>
      <c r="C158" s="3"/>
      <c r="D158" s="3"/>
      <c r="F158" s="3"/>
      <c r="G158" s="3"/>
      <c r="H158" s="3"/>
      <c r="I158" s="3"/>
      <c r="J158" s="3"/>
      <c r="K158" s="3"/>
    </row>
    <row r="159" spans="1:11" x14ac:dyDescent="0.25">
      <c r="A159" s="3"/>
      <c r="B159" s="3"/>
      <c r="C159" s="3"/>
      <c r="D159" s="3"/>
      <c r="F159" s="3"/>
      <c r="G159" s="3"/>
      <c r="H159" s="3"/>
      <c r="I159" s="3"/>
      <c r="J159" s="3"/>
      <c r="K159" s="3"/>
    </row>
    <row r="160" spans="1:11" x14ac:dyDescent="0.25">
      <c r="A160" s="3"/>
      <c r="B160" s="3"/>
      <c r="C160" s="3"/>
      <c r="D160" s="3"/>
      <c r="F160" s="3"/>
      <c r="G160" s="3"/>
      <c r="H160" s="3"/>
      <c r="I160" s="3"/>
      <c r="J160" s="3"/>
      <c r="K160" s="3"/>
    </row>
    <row r="161" spans="1:11" x14ac:dyDescent="0.25">
      <c r="A161" s="3"/>
      <c r="B161" s="3"/>
      <c r="C161" s="3"/>
      <c r="D161" s="3"/>
      <c r="F161" s="3"/>
      <c r="G161" s="3"/>
      <c r="H161" s="3"/>
      <c r="I161" s="3"/>
      <c r="J161" s="3"/>
      <c r="K161" s="3"/>
    </row>
    <row r="162" spans="1:11" x14ac:dyDescent="0.25">
      <c r="A162" s="3"/>
      <c r="B162" s="3"/>
      <c r="C162" s="3"/>
      <c r="D162" s="3"/>
      <c r="F162" s="3"/>
      <c r="G162" s="3"/>
      <c r="H162" s="3"/>
      <c r="I162" s="3"/>
      <c r="J162" s="3"/>
      <c r="K162" s="3"/>
    </row>
    <row r="163" spans="1:11" x14ac:dyDescent="0.25">
      <c r="A163" s="3"/>
      <c r="B163" s="3"/>
      <c r="C163" s="3"/>
      <c r="D163" s="3"/>
      <c r="F163" s="3"/>
      <c r="G163" s="3"/>
      <c r="H163" s="3"/>
      <c r="I163" s="3"/>
      <c r="J163" s="3"/>
      <c r="K163" s="3"/>
    </row>
    <row r="164" spans="1:11" x14ac:dyDescent="0.25">
      <c r="A164" s="3"/>
      <c r="B164" s="3"/>
      <c r="C164" s="3"/>
      <c r="D164" s="3"/>
      <c r="F164" s="3"/>
      <c r="G164" s="3"/>
      <c r="H164" s="3"/>
      <c r="I164" s="3"/>
      <c r="J164" s="3"/>
      <c r="K164" s="3"/>
    </row>
    <row r="165" spans="1:11" x14ac:dyDescent="0.25">
      <c r="A165" s="3"/>
      <c r="B165" s="3"/>
      <c r="C165" s="3"/>
      <c r="D165" s="3"/>
      <c r="F165" s="3"/>
      <c r="G165" s="3"/>
      <c r="H165" s="3"/>
      <c r="I165" s="3"/>
      <c r="J165" s="3"/>
      <c r="K165" s="3"/>
    </row>
    <row r="166" spans="1:11" x14ac:dyDescent="0.25">
      <c r="A166" s="3"/>
      <c r="B166" s="3"/>
      <c r="C166" s="3"/>
      <c r="D166" s="3"/>
      <c r="F166" s="3"/>
      <c r="G166" s="3"/>
      <c r="H166" s="3"/>
      <c r="I166" s="3"/>
      <c r="J166" s="3"/>
      <c r="K166" s="3"/>
    </row>
    <row r="167" spans="1:11" x14ac:dyDescent="0.25">
      <c r="A167" s="3"/>
      <c r="B167" s="3"/>
      <c r="C167" s="3"/>
      <c r="D167" s="3"/>
      <c r="F167" s="3"/>
      <c r="G167" s="3"/>
      <c r="H167" s="3"/>
      <c r="I167" s="3"/>
      <c r="J167" s="3"/>
      <c r="K167" s="3"/>
    </row>
    <row r="168" spans="1:11" x14ac:dyDescent="0.25">
      <c r="A168" s="3"/>
      <c r="B168" s="3"/>
      <c r="C168" s="3"/>
      <c r="D168" s="3"/>
      <c r="F168" s="3"/>
      <c r="G168" s="3"/>
      <c r="H168" s="3"/>
      <c r="I168" s="3"/>
      <c r="J168" s="3"/>
      <c r="K168" s="3"/>
    </row>
    <row r="169" spans="1:11" x14ac:dyDescent="0.25">
      <c r="A169" s="3"/>
      <c r="B169" s="3"/>
      <c r="C169" s="3"/>
      <c r="D169" s="3"/>
      <c r="F169" s="3"/>
      <c r="G169" s="3"/>
      <c r="H169" s="3"/>
      <c r="I169" s="3"/>
      <c r="J169" s="3"/>
      <c r="K169" s="3"/>
    </row>
    <row r="170" spans="1:11" x14ac:dyDescent="0.25">
      <c r="A170" s="3"/>
      <c r="B170" s="3"/>
      <c r="C170" s="3"/>
      <c r="D170" s="3"/>
      <c r="F170" s="3"/>
      <c r="G170" s="3"/>
      <c r="H170" s="3"/>
      <c r="I170" s="3"/>
      <c r="J170" s="3"/>
      <c r="K170" s="3"/>
    </row>
    <row r="171" spans="1:11" x14ac:dyDescent="0.25">
      <c r="A171" s="3"/>
      <c r="B171" s="3"/>
      <c r="C171" s="3"/>
      <c r="D171" s="3"/>
      <c r="F171" s="3"/>
      <c r="G171" s="3"/>
      <c r="H171" s="3"/>
      <c r="I171" s="3"/>
      <c r="J171" s="3"/>
      <c r="K171" s="3"/>
    </row>
    <row r="172" spans="1:11" x14ac:dyDescent="0.25">
      <c r="A172" s="3"/>
      <c r="B172" s="3"/>
      <c r="C172" s="3"/>
      <c r="D172" s="3"/>
      <c r="F172" s="3"/>
      <c r="G172" s="3"/>
      <c r="H172" s="3"/>
      <c r="I172" s="3"/>
      <c r="J172" s="3"/>
      <c r="K172" s="3"/>
    </row>
    <row r="173" spans="1:11" x14ac:dyDescent="0.25">
      <c r="A173" s="3"/>
      <c r="B173" s="3"/>
      <c r="C173" s="3"/>
      <c r="D173" s="3"/>
      <c r="F173" s="3"/>
      <c r="G173" s="3"/>
      <c r="H173" s="3"/>
      <c r="I173" s="3"/>
      <c r="J173" s="3"/>
      <c r="K173" s="3"/>
    </row>
    <row r="174" spans="1:11" x14ac:dyDescent="0.25">
      <c r="A174" s="3"/>
      <c r="B174" s="3"/>
      <c r="C174" s="3"/>
      <c r="D174" s="3"/>
      <c r="F174" s="3"/>
      <c r="G174" s="3"/>
      <c r="H174" s="3"/>
      <c r="I174" s="3"/>
      <c r="J174" s="3"/>
      <c r="K174" s="3"/>
    </row>
    <row r="175" spans="1:11" x14ac:dyDescent="0.25">
      <c r="A175" s="3"/>
      <c r="B175" s="3"/>
      <c r="C175" s="3"/>
      <c r="D175" s="3"/>
      <c r="F175" s="3"/>
      <c r="G175" s="3"/>
      <c r="H175" s="3"/>
      <c r="I175" s="3"/>
      <c r="J175" s="3"/>
      <c r="K175" s="3"/>
    </row>
    <row r="176" spans="1:11" x14ac:dyDescent="0.25">
      <c r="A176" s="3"/>
      <c r="B176" s="3"/>
      <c r="C176" s="3"/>
      <c r="D176" s="3"/>
      <c r="F176" s="3"/>
      <c r="G176" s="3"/>
      <c r="H176" s="3"/>
      <c r="I176" s="3"/>
      <c r="J176" s="3"/>
      <c r="K176" s="3"/>
    </row>
    <row r="177" spans="1:11" x14ac:dyDescent="0.25">
      <c r="A177" s="3"/>
      <c r="B177" s="3"/>
      <c r="C177" s="3"/>
      <c r="D177" s="3"/>
      <c r="F177" s="3"/>
      <c r="G177" s="3"/>
      <c r="H177" s="3"/>
      <c r="I177" s="3"/>
      <c r="J177" s="3"/>
      <c r="K177" s="3"/>
    </row>
    <row r="178" spans="1:11" x14ac:dyDescent="0.25">
      <c r="A178" s="3"/>
      <c r="B178" s="3"/>
      <c r="C178" s="3"/>
      <c r="D178" s="3"/>
      <c r="F178" s="3"/>
      <c r="G178" s="3"/>
      <c r="H178" s="3"/>
      <c r="I178" s="3"/>
      <c r="J178" s="3"/>
      <c r="K178" s="3"/>
    </row>
    <row r="179" spans="1:11" x14ac:dyDescent="0.25">
      <c r="A179" s="3"/>
      <c r="B179" s="3"/>
      <c r="C179" s="3"/>
      <c r="D179" s="3"/>
      <c r="F179" s="3"/>
      <c r="G179" s="3"/>
      <c r="H179" s="3"/>
      <c r="I179" s="3"/>
      <c r="J179" s="3"/>
      <c r="K179" s="3"/>
    </row>
    <row r="180" spans="1:11" x14ac:dyDescent="0.25">
      <c r="A180" s="3"/>
      <c r="B180" s="3"/>
      <c r="C180" s="3"/>
      <c r="D180" s="3"/>
      <c r="F180" s="3"/>
      <c r="G180" s="3"/>
      <c r="H180" s="3"/>
      <c r="I180" s="3"/>
      <c r="J180" s="3"/>
      <c r="K180" s="3"/>
    </row>
    <row r="181" spans="1:11" x14ac:dyDescent="0.25">
      <c r="A181" s="3"/>
      <c r="B181" s="3"/>
      <c r="C181" s="3"/>
      <c r="D181" s="3"/>
      <c r="F181" s="3"/>
      <c r="G181" s="3"/>
      <c r="H181" s="3"/>
      <c r="I181" s="3"/>
      <c r="J181" s="3"/>
      <c r="K181" s="3"/>
    </row>
    <row r="182" spans="1:11" x14ac:dyDescent="0.25">
      <c r="A182" s="3"/>
      <c r="B182" s="3"/>
      <c r="C182" s="3"/>
      <c r="D182" s="3"/>
      <c r="F182" s="3"/>
      <c r="G182" s="3"/>
      <c r="H182" s="3"/>
      <c r="I182" s="3"/>
      <c r="J182" s="3"/>
      <c r="K182" s="3"/>
    </row>
    <row r="183" spans="1:11" x14ac:dyDescent="0.25">
      <c r="A183" s="3"/>
      <c r="B183" s="3"/>
      <c r="C183" s="3"/>
      <c r="D183" s="3"/>
      <c r="F183" s="3"/>
      <c r="G183" s="3"/>
      <c r="H183" s="3"/>
      <c r="I183" s="3"/>
      <c r="J183" s="3"/>
      <c r="K183" s="3"/>
    </row>
    <row r="184" spans="1:11" x14ac:dyDescent="0.25">
      <c r="A184" s="3"/>
      <c r="B184" s="3"/>
      <c r="C184" s="3"/>
      <c r="D184" s="3"/>
      <c r="F184" s="3"/>
      <c r="G184" s="3"/>
      <c r="H184" s="3"/>
      <c r="I184" s="3"/>
      <c r="J184" s="3"/>
      <c r="K184" s="3"/>
    </row>
    <row r="185" spans="1:11" x14ac:dyDescent="0.25">
      <c r="A185" s="3"/>
      <c r="B185" s="3"/>
      <c r="C185" s="3"/>
      <c r="D185" s="3"/>
      <c r="F185" s="3"/>
      <c r="G185" s="3"/>
      <c r="H185" s="3"/>
      <c r="I185" s="3"/>
      <c r="J185" s="3"/>
      <c r="K185" s="3"/>
    </row>
    <row r="186" spans="1:11" x14ac:dyDescent="0.25">
      <c r="A186" s="3"/>
      <c r="B186" s="3"/>
      <c r="C186" s="3"/>
      <c r="D186" s="3"/>
      <c r="F186" s="3"/>
      <c r="G186" s="3"/>
      <c r="H186" s="3"/>
      <c r="I186" s="3"/>
      <c r="J186" s="3"/>
      <c r="K186" s="3"/>
    </row>
    <row r="187" spans="1:11" x14ac:dyDescent="0.25">
      <c r="A187" s="3"/>
      <c r="B187" s="3"/>
      <c r="C187" s="3"/>
      <c r="D187" s="3"/>
      <c r="F187" s="3"/>
      <c r="G187" s="3"/>
      <c r="H187" s="3"/>
      <c r="I187" s="3"/>
      <c r="J187" s="3"/>
      <c r="K187" s="3"/>
    </row>
    <row r="188" spans="1:11" x14ac:dyDescent="0.25">
      <c r="A188" s="3"/>
      <c r="B188" s="3"/>
      <c r="C188" s="3"/>
      <c r="D188" s="3"/>
      <c r="F188" s="3"/>
      <c r="G188" s="3"/>
      <c r="H188" s="3"/>
      <c r="I188" s="3"/>
      <c r="J188" s="3"/>
      <c r="K188" s="3"/>
    </row>
    <row r="189" spans="1:11" x14ac:dyDescent="0.25">
      <c r="A189" s="3"/>
      <c r="B189" s="3"/>
      <c r="C189" s="3"/>
      <c r="D189" s="3"/>
      <c r="F189" s="3"/>
      <c r="G189" s="3"/>
      <c r="H189" s="3"/>
      <c r="I189" s="3"/>
      <c r="J189" s="3"/>
      <c r="K189" s="3"/>
    </row>
    <row r="190" spans="1:11" x14ac:dyDescent="0.25">
      <c r="A190" s="3"/>
      <c r="B190" s="3"/>
      <c r="C190" s="3"/>
      <c r="D190" s="3"/>
      <c r="F190" s="3"/>
      <c r="G190" s="3"/>
      <c r="H190" s="3"/>
      <c r="I190" s="3"/>
      <c r="J190" s="3"/>
      <c r="K190" s="3"/>
    </row>
    <row r="191" spans="1:11" x14ac:dyDescent="0.25">
      <c r="A191" s="3"/>
      <c r="B191" s="3"/>
      <c r="C191" s="3"/>
      <c r="D191" s="3"/>
      <c r="F191" s="3"/>
      <c r="G191" s="3"/>
      <c r="H191" s="3"/>
      <c r="I191" s="3"/>
      <c r="J191" s="3"/>
      <c r="K191" s="3"/>
    </row>
    <row r="192" spans="1:11" x14ac:dyDescent="0.25">
      <c r="A192" s="3"/>
      <c r="B192" s="3"/>
      <c r="C192" s="3"/>
      <c r="D192" s="3"/>
      <c r="F192" s="3"/>
      <c r="G192" s="3"/>
      <c r="H192" s="3"/>
      <c r="I192" s="3"/>
      <c r="J192" s="3"/>
      <c r="K192" s="3"/>
    </row>
    <row r="193" spans="1:11" x14ac:dyDescent="0.25">
      <c r="A193" s="3"/>
      <c r="B193" s="3"/>
      <c r="C193" s="3"/>
      <c r="D193" s="3"/>
      <c r="F193" s="3"/>
      <c r="G193" s="3"/>
      <c r="H193" s="3"/>
      <c r="I193" s="3"/>
      <c r="J193" s="3"/>
      <c r="K193" s="3"/>
    </row>
    <row r="194" spans="1:11" x14ac:dyDescent="0.25">
      <c r="A194" s="3"/>
      <c r="B194" s="3"/>
      <c r="C194" s="3"/>
      <c r="D194" s="3"/>
      <c r="F194" s="3"/>
      <c r="G194" s="3"/>
      <c r="H194" s="3"/>
      <c r="I194" s="3"/>
      <c r="J194" s="3"/>
      <c r="K194" s="3"/>
    </row>
    <row r="195" spans="1:11" x14ac:dyDescent="0.25">
      <c r="A195" s="3"/>
      <c r="B195" s="3"/>
      <c r="C195" s="3"/>
      <c r="D195" s="3"/>
      <c r="F195" s="3"/>
      <c r="G195" s="3"/>
      <c r="H195" s="3"/>
      <c r="I195" s="3"/>
      <c r="J195" s="3"/>
      <c r="K195" s="3"/>
    </row>
    <row r="196" spans="1:11" x14ac:dyDescent="0.25">
      <c r="A196" s="3"/>
      <c r="B196" s="3"/>
      <c r="C196" s="3"/>
      <c r="D196" s="3"/>
      <c r="F196" s="3"/>
      <c r="G196" s="3"/>
      <c r="H196" s="3"/>
      <c r="I196" s="3"/>
      <c r="J196" s="3"/>
      <c r="K196" s="3"/>
    </row>
    <row r="197" spans="1:11" x14ac:dyDescent="0.25">
      <c r="A197" s="3"/>
      <c r="B197" s="3"/>
      <c r="C197" s="3"/>
      <c r="D197" s="3"/>
      <c r="F197" s="3"/>
      <c r="G197" s="3"/>
      <c r="H197" s="3"/>
      <c r="I197" s="3"/>
      <c r="J197" s="3"/>
      <c r="K197" s="3"/>
    </row>
    <row r="198" spans="1:11" x14ac:dyDescent="0.25">
      <c r="A198" s="3"/>
      <c r="B198" s="3"/>
      <c r="C198" s="3"/>
      <c r="D198" s="3"/>
      <c r="F198" s="3"/>
      <c r="G198" s="3"/>
      <c r="H198" s="3"/>
      <c r="I198" s="3"/>
      <c r="J198" s="3"/>
      <c r="K198" s="3"/>
    </row>
    <row r="199" spans="1:11" x14ac:dyDescent="0.25">
      <c r="A199" s="3"/>
      <c r="B199" s="3"/>
      <c r="C199" s="3"/>
      <c r="D199" s="3"/>
      <c r="F199" s="3"/>
      <c r="G199" s="3"/>
      <c r="H199" s="3"/>
      <c r="I199" s="3"/>
      <c r="J199" s="3"/>
      <c r="K199" s="3"/>
    </row>
    <row r="200" spans="1:11" x14ac:dyDescent="0.25">
      <c r="A200" s="3"/>
      <c r="B200" s="3"/>
      <c r="C200" s="3"/>
      <c r="D200" s="3"/>
      <c r="F200" s="3"/>
      <c r="G200" s="3"/>
      <c r="H200" s="3"/>
      <c r="I200" s="3"/>
      <c r="J200" s="3"/>
      <c r="K200" s="3"/>
    </row>
    <row r="201" spans="1:11" x14ac:dyDescent="0.25">
      <c r="A201" s="3"/>
      <c r="B201" s="3"/>
      <c r="C201" s="3"/>
      <c r="D201" s="3"/>
      <c r="F201" s="3"/>
      <c r="G201" s="3"/>
      <c r="H201" s="3"/>
      <c r="I201" s="3"/>
      <c r="J201" s="3"/>
      <c r="K201" s="3"/>
    </row>
    <row r="202" spans="1:11" x14ac:dyDescent="0.25">
      <c r="A202" s="3"/>
      <c r="B202" s="3"/>
      <c r="C202" s="3"/>
      <c r="D202" s="3"/>
      <c r="F202" s="3"/>
      <c r="G202" s="3"/>
      <c r="H202" s="3"/>
      <c r="I202" s="3"/>
      <c r="J202" s="3"/>
      <c r="K202" s="3"/>
    </row>
    <row r="203" spans="1:11" x14ac:dyDescent="0.25">
      <c r="A203" s="3"/>
      <c r="B203" s="3"/>
      <c r="C203" s="3"/>
      <c r="D203" s="3"/>
      <c r="F203" s="3"/>
      <c r="G203" s="3"/>
      <c r="H203" s="3"/>
      <c r="I203" s="3"/>
      <c r="J203" s="3"/>
      <c r="K203" s="3"/>
    </row>
    <row r="204" spans="1:11" x14ac:dyDescent="0.25">
      <c r="A204" s="3"/>
      <c r="B204" s="3"/>
      <c r="C204" s="3"/>
      <c r="D204" s="3"/>
      <c r="F204" s="3"/>
      <c r="G204" s="3"/>
      <c r="H204" s="3"/>
      <c r="I204" s="3"/>
      <c r="J204" s="3"/>
      <c r="K204" s="3"/>
    </row>
    <row r="205" spans="1:11" x14ac:dyDescent="0.25">
      <c r="A205" s="3"/>
      <c r="B205" s="3"/>
      <c r="C205" s="3"/>
      <c r="D205" s="3"/>
      <c r="F205" s="3"/>
      <c r="G205" s="3"/>
      <c r="H205" s="3"/>
      <c r="I205" s="3"/>
      <c r="J205" s="3"/>
      <c r="K205" s="3"/>
    </row>
    <row r="206" spans="1:11" x14ac:dyDescent="0.25">
      <c r="A206" s="3"/>
      <c r="B206" s="3"/>
      <c r="C206" s="3"/>
      <c r="D206" s="3"/>
      <c r="F206" s="3"/>
      <c r="G206" s="3"/>
      <c r="H206" s="3"/>
      <c r="I206" s="3"/>
      <c r="J206" s="3"/>
      <c r="K206" s="3"/>
    </row>
    <row r="207" spans="1:11" x14ac:dyDescent="0.25">
      <c r="A207" s="3"/>
      <c r="B207" s="3"/>
      <c r="C207" s="3"/>
      <c r="D207" s="3"/>
      <c r="F207" s="3"/>
      <c r="G207" s="3"/>
      <c r="H207" s="3"/>
      <c r="I207" s="3"/>
      <c r="J207" s="3"/>
      <c r="K207" s="3"/>
    </row>
    <row r="208" spans="1:11" x14ac:dyDescent="0.25">
      <c r="A208" s="3"/>
      <c r="B208" s="3"/>
      <c r="C208" s="3"/>
      <c r="D208" s="3"/>
      <c r="F208" s="3"/>
      <c r="G208" s="3"/>
      <c r="H208" s="3"/>
      <c r="I208" s="3"/>
      <c r="J208" s="3"/>
      <c r="K208" s="3"/>
    </row>
    <row r="209" spans="1:11" x14ac:dyDescent="0.25">
      <c r="A209" s="3"/>
      <c r="B209" s="3"/>
      <c r="C209" s="3"/>
      <c r="D209" s="3"/>
      <c r="F209" s="3"/>
      <c r="G209" s="3"/>
      <c r="H209" s="3"/>
      <c r="I209" s="3"/>
      <c r="J209" s="3"/>
      <c r="K209" s="3"/>
    </row>
    <row r="210" spans="1:11" x14ac:dyDescent="0.25">
      <c r="A210" s="3"/>
      <c r="B210" s="3"/>
      <c r="C210" s="3"/>
      <c r="D210" s="3"/>
      <c r="F210" s="3"/>
      <c r="G210" s="3"/>
      <c r="H210" s="3"/>
      <c r="I210" s="3"/>
      <c r="J210" s="3"/>
      <c r="K210" s="3"/>
    </row>
    <row r="211" spans="1:11" x14ac:dyDescent="0.25">
      <c r="A211" s="3"/>
      <c r="B211" s="3"/>
      <c r="C211" s="3"/>
      <c r="D211" s="3"/>
      <c r="F211" s="3"/>
      <c r="G211" s="3"/>
      <c r="H211" s="3"/>
      <c r="I211" s="3"/>
      <c r="J211" s="3"/>
      <c r="K211" s="3"/>
    </row>
    <row r="212" spans="1:11" x14ac:dyDescent="0.25">
      <c r="A212" s="3"/>
      <c r="B212" s="3"/>
      <c r="C212" s="3"/>
      <c r="D212" s="3"/>
      <c r="F212" s="3"/>
      <c r="G212" s="3"/>
      <c r="H212" s="3"/>
      <c r="I212" s="3"/>
      <c r="J212" s="3"/>
      <c r="K212" s="3"/>
    </row>
    <row r="213" spans="1:11" x14ac:dyDescent="0.25">
      <c r="A213" s="3"/>
      <c r="B213" s="3"/>
      <c r="C213" s="3"/>
      <c r="D213" s="3"/>
      <c r="F213" s="3"/>
      <c r="G213" s="3"/>
      <c r="H213" s="3"/>
      <c r="I213" s="3"/>
      <c r="J213" s="3"/>
      <c r="K213" s="3"/>
    </row>
    <row r="214" spans="1:11" x14ac:dyDescent="0.25">
      <c r="A214" s="3"/>
      <c r="B214" s="3"/>
      <c r="C214" s="3"/>
      <c r="D214" s="3"/>
      <c r="F214" s="3"/>
      <c r="G214" s="3"/>
      <c r="H214" s="3"/>
      <c r="I214" s="3"/>
      <c r="J214" s="3"/>
      <c r="K214" s="3"/>
    </row>
    <row r="215" spans="1:11" x14ac:dyDescent="0.25">
      <c r="A215" s="3"/>
      <c r="B215" s="3"/>
      <c r="C215" s="3"/>
      <c r="D215" s="3"/>
      <c r="F215" s="3"/>
      <c r="G215" s="3"/>
      <c r="H215" s="3"/>
      <c r="I215" s="3"/>
      <c r="J215" s="3"/>
      <c r="K215" s="3"/>
    </row>
    <row r="216" spans="1:11" x14ac:dyDescent="0.25">
      <c r="A216" s="3"/>
      <c r="B216" s="3"/>
      <c r="C216" s="3"/>
      <c r="D216" s="3"/>
      <c r="F216" s="3"/>
      <c r="G216" s="3"/>
      <c r="H216" s="3"/>
      <c r="I216" s="3"/>
      <c r="J216" s="3"/>
      <c r="K216" s="3"/>
    </row>
    <row r="217" spans="1:11" x14ac:dyDescent="0.25">
      <c r="A217" s="3"/>
      <c r="B217" s="3"/>
      <c r="C217" s="3"/>
      <c r="D217" s="3"/>
      <c r="F217" s="3"/>
      <c r="G217" s="3"/>
      <c r="H217" s="3"/>
      <c r="I217" s="3"/>
      <c r="J217" s="3"/>
      <c r="K217" s="3"/>
    </row>
    <row r="218" spans="1:11" x14ac:dyDescent="0.25">
      <c r="A218" s="3"/>
      <c r="B218" s="3"/>
      <c r="C218" s="3"/>
      <c r="D218" s="3"/>
      <c r="F218" s="3"/>
      <c r="G218" s="3"/>
      <c r="H218" s="3"/>
      <c r="I218" s="3"/>
      <c r="J218" s="3"/>
      <c r="K218" s="3"/>
    </row>
    <row r="219" spans="1:11" x14ac:dyDescent="0.25">
      <c r="A219" s="3"/>
      <c r="B219" s="3"/>
      <c r="C219" s="3"/>
      <c r="D219" s="3"/>
      <c r="F219" s="3"/>
      <c r="G219" s="3"/>
      <c r="H219" s="3"/>
      <c r="I219" s="3"/>
      <c r="J219" s="3"/>
      <c r="K219" s="3"/>
    </row>
    <row r="220" spans="1:11" x14ac:dyDescent="0.25">
      <c r="A220" s="3"/>
      <c r="B220" s="3"/>
      <c r="C220" s="3"/>
      <c r="D220" s="3"/>
      <c r="F220" s="3"/>
      <c r="G220" s="3"/>
      <c r="H220" s="3"/>
      <c r="I220" s="3"/>
      <c r="J220" s="3"/>
      <c r="K220" s="3"/>
    </row>
    <row r="221" spans="1:11" x14ac:dyDescent="0.25">
      <c r="A221" s="3"/>
      <c r="B221" s="3"/>
      <c r="C221" s="3"/>
      <c r="D221" s="3"/>
      <c r="F221" s="3"/>
      <c r="G221" s="3"/>
      <c r="H221" s="3"/>
      <c r="I221" s="3"/>
      <c r="J221" s="3"/>
      <c r="K221" s="3"/>
    </row>
    <row r="222" spans="1:11" x14ac:dyDescent="0.25">
      <c r="A222" s="3"/>
      <c r="B222" s="3"/>
      <c r="C222" s="3"/>
      <c r="D222" s="3"/>
      <c r="F222" s="3"/>
      <c r="G222" s="3"/>
      <c r="H222" s="3"/>
      <c r="I222" s="3"/>
      <c r="J222" s="3"/>
      <c r="K222" s="3"/>
    </row>
    <row r="223" spans="1:11" x14ac:dyDescent="0.25">
      <c r="A223" s="3"/>
      <c r="B223" s="3"/>
      <c r="C223" s="3"/>
      <c r="D223" s="3"/>
      <c r="F223" s="3"/>
      <c r="G223" s="3"/>
      <c r="H223" s="3"/>
      <c r="I223" s="3"/>
      <c r="J223" s="3"/>
      <c r="K223" s="3"/>
    </row>
    <row r="224" spans="1:11" x14ac:dyDescent="0.25">
      <c r="A224" s="3"/>
      <c r="B224" s="3"/>
      <c r="C224" s="3"/>
      <c r="D224" s="3"/>
      <c r="F224" s="3"/>
      <c r="G224" s="3"/>
      <c r="H224" s="3"/>
      <c r="I224" s="3"/>
      <c r="J224" s="3"/>
      <c r="K224" s="3"/>
    </row>
    <row r="225" spans="1:11" x14ac:dyDescent="0.25">
      <c r="A225" s="3"/>
      <c r="B225" s="3"/>
      <c r="C225" s="3"/>
      <c r="D225" s="3"/>
      <c r="F225" s="3"/>
      <c r="G225" s="3"/>
      <c r="H225" s="3"/>
      <c r="I225" s="3"/>
      <c r="J225" s="3"/>
      <c r="K225" s="3"/>
    </row>
    <row r="226" spans="1:11" x14ac:dyDescent="0.25">
      <c r="A226" s="3"/>
      <c r="B226" s="3"/>
      <c r="C226" s="3"/>
      <c r="D226" s="3"/>
      <c r="F226" s="3"/>
      <c r="G226" s="3"/>
      <c r="H226" s="3"/>
      <c r="I226" s="3"/>
      <c r="J226" s="3"/>
      <c r="K226" s="3"/>
    </row>
    <row r="227" spans="1:11" x14ac:dyDescent="0.25">
      <c r="A227" s="3"/>
      <c r="B227" s="3"/>
      <c r="C227" s="3"/>
      <c r="D227" s="3"/>
      <c r="F227" s="3"/>
      <c r="G227" s="3"/>
      <c r="H227" s="3"/>
      <c r="I227" s="3"/>
      <c r="J227" s="3"/>
      <c r="K227" s="3"/>
    </row>
    <row r="228" spans="1:11" x14ac:dyDescent="0.25">
      <c r="A228" s="3"/>
      <c r="B228" s="3"/>
      <c r="C228" s="3"/>
      <c r="D228" s="3"/>
      <c r="F228" s="3"/>
      <c r="G228" s="3"/>
      <c r="H228" s="3"/>
      <c r="I228" s="3"/>
      <c r="J228" s="3"/>
      <c r="K228" s="3"/>
    </row>
    <row r="229" spans="1:11" x14ac:dyDescent="0.25">
      <c r="A229" s="3"/>
      <c r="B229" s="3"/>
      <c r="C229" s="3"/>
      <c r="D229" s="3"/>
      <c r="F229" s="3"/>
      <c r="G229" s="3"/>
      <c r="H229" s="3"/>
      <c r="I229" s="3"/>
      <c r="J229" s="3"/>
      <c r="K229" s="3"/>
    </row>
    <row r="230" spans="1:11" x14ac:dyDescent="0.25">
      <c r="A230" s="3"/>
      <c r="B230" s="3"/>
      <c r="C230" s="3"/>
      <c r="D230" s="3"/>
      <c r="F230" s="3"/>
      <c r="G230" s="3"/>
      <c r="H230" s="3"/>
      <c r="I230" s="3"/>
      <c r="J230" s="3"/>
      <c r="K230" s="3"/>
    </row>
    <row r="231" spans="1:11" x14ac:dyDescent="0.25">
      <c r="A231" s="3"/>
      <c r="B231" s="3"/>
      <c r="C231" s="3"/>
      <c r="D231" s="3"/>
      <c r="F231" s="3"/>
      <c r="G231" s="3"/>
      <c r="H231" s="3"/>
      <c r="I231" s="3"/>
      <c r="J231" s="3"/>
      <c r="K231" s="3"/>
    </row>
    <row r="232" spans="1:11" x14ac:dyDescent="0.25">
      <c r="A232" s="3"/>
      <c r="B232" s="3"/>
      <c r="C232" s="3"/>
      <c r="D232" s="3"/>
      <c r="F232" s="3"/>
      <c r="G232" s="3"/>
      <c r="H232" s="3"/>
      <c r="I232" s="3"/>
      <c r="J232" s="3"/>
      <c r="K232" s="3"/>
    </row>
    <row r="233" spans="1:11" x14ac:dyDescent="0.25">
      <c r="A233" s="3"/>
      <c r="B233" s="3"/>
      <c r="C233" s="3"/>
      <c r="D233" s="3"/>
      <c r="F233" s="3"/>
      <c r="G233" s="3"/>
      <c r="H233" s="3"/>
      <c r="I233" s="3"/>
      <c r="J233" s="3"/>
      <c r="K233" s="3"/>
    </row>
    <row r="234" spans="1:11" x14ac:dyDescent="0.25">
      <c r="A234" s="3"/>
      <c r="B234" s="3"/>
      <c r="C234" s="3"/>
      <c r="D234" s="3"/>
      <c r="F234" s="3"/>
      <c r="G234" s="3"/>
      <c r="H234" s="3"/>
      <c r="I234" s="3"/>
      <c r="J234" s="3"/>
      <c r="K234" s="3"/>
    </row>
    <row r="235" spans="1:11" x14ac:dyDescent="0.25">
      <c r="A235" s="3"/>
      <c r="B235" s="3"/>
      <c r="C235" s="3"/>
      <c r="D235" s="3"/>
      <c r="F235" s="3"/>
      <c r="G235" s="3"/>
      <c r="H235" s="3"/>
      <c r="I235" s="3"/>
      <c r="J235" s="3"/>
      <c r="K235" s="3"/>
    </row>
    <row r="236" spans="1:11" x14ac:dyDescent="0.25">
      <c r="A236" s="3"/>
      <c r="B236" s="3"/>
      <c r="C236" s="3"/>
      <c r="D236" s="3"/>
      <c r="F236" s="3"/>
      <c r="G236" s="3"/>
      <c r="H236" s="3"/>
      <c r="I236" s="3"/>
      <c r="J236" s="3"/>
      <c r="K236" s="3"/>
    </row>
    <row r="237" spans="1:11" x14ac:dyDescent="0.25">
      <c r="A237" s="3"/>
      <c r="B237" s="3"/>
      <c r="C237" s="3"/>
      <c r="D237" s="3"/>
      <c r="F237" s="3"/>
      <c r="G237" s="3"/>
      <c r="H237" s="3"/>
      <c r="I237" s="3"/>
      <c r="J237" s="3"/>
      <c r="K237" s="3"/>
    </row>
    <row r="238" spans="1:11" x14ac:dyDescent="0.25">
      <c r="A238" s="3"/>
      <c r="B238" s="3"/>
      <c r="C238" s="3"/>
      <c r="D238" s="3"/>
      <c r="F238" s="3"/>
      <c r="G238" s="3"/>
      <c r="H238" s="3"/>
      <c r="I238" s="3"/>
      <c r="J238" s="3"/>
      <c r="K238" s="3"/>
    </row>
    <row r="239" spans="1:11" x14ac:dyDescent="0.25">
      <c r="A239" s="3"/>
      <c r="B239" s="3"/>
      <c r="C239" s="3"/>
      <c r="D239" s="3"/>
      <c r="F239" s="3"/>
      <c r="G239" s="3"/>
      <c r="H239" s="3"/>
      <c r="I239" s="3"/>
      <c r="J239" s="3"/>
      <c r="K239" s="3"/>
    </row>
    <row r="240" spans="1:11" x14ac:dyDescent="0.25">
      <c r="A240" s="3"/>
      <c r="B240" s="3"/>
      <c r="C240" s="3"/>
      <c r="D240" s="3"/>
      <c r="F240" s="3"/>
      <c r="G240" s="3"/>
      <c r="H240" s="3"/>
      <c r="I240" s="3"/>
      <c r="J240" s="3"/>
      <c r="K240" s="3"/>
    </row>
    <row r="241" spans="1:11" x14ac:dyDescent="0.25">
      <c r="A241" s="3"/>
      <c r="B241" s="3"/>
      <c r="C241" s="3"/>
      <c r="D241" s="3"/>
      <c r="F241" s="3"/>
      <c r="G241" s="3"/>
      <c r="H241" s="3"/>
      <c r="I241" s="3"/>
      <c r="J241" s="3"/>
      <c r="K241" s="3"/>
    </row>
    <row r="242" spans="1:11" x14ac:dyDescent="0.25">
      <c r="A242" s="3"/>
      <c r="B242" s="3"/>
      <c r="C242" s="3"/>
      <c r="D242" s="3"/>
      <c r="F242" s="3"/>
      <c r="G242" s="3"/>
      <c r="H242" s="3"/>
      <c r="I242" s="3"/>
      <c r="J242" s="3"/>
      <c r="K242" s="3"/>
    </row>
    <row r="243" spans="1:11" x14ac:dyDescent="0.25">
      <c r="A243" s="3"/>
      <c r="B243" s="3"/>
      <c r="C243" s="3"/>
      <c r="D243" s="3"/>
      <c r="F243" s="3"/>
      <c r="G243" s="3"/>
      <c r="H243" s="3"/>
      <c r="I243" s="3"/>
      <c r="J243" s="3"/>
      <c r="K243" s="3"/>
    </row>
    <row r="244" spans="1:11" x14ac:dyDescent="0.25">
      <c r="A244" s="3"/>
      <c r="B244" s="3"/>
      <c r="C244" s="3"/>
      <c r="D244" s="3"/>
      <c r="F244" s="3"/>
      <c r="G244" s="3"/>
      <c r="H244" s="3"/>
      <c r="I244" s="3"/>
      <c r="J244" s="3"/>
      <c r="K244" s="3"/>
    </row>
    <row r="245" spans="1:11" x14ac:dyDescent="0.25">
      <c r="A245" s="3"/>
      <c r="B245" s="3"/>
      <c r="C245" s="3"/>
      <c r="D245" s="3"/>
      <c r="F245" s="3"/>
      <c r="G245" s="3"/>
      <c r="H245" s="3"/>
      <c r="I245" s="3"/>
      <c r="J245" s="3"/>
      <c r="K245" s="3"/>
    </row>
    <row r="246" spans="1:11" x14ac:dyDescent="0.25">
      <c r="A246" s="3"/>
      <c r="B246" s="3"/>
      <c r="C246" s="3"/>
      <c r="D246" s="3"/>
      <c r="F246" s="3"/>
      <c r="G246" s="3"/>
      <c r="H246" s="3"/>
      <c r="I246" s="3"/>
      <c r="J246" s="3"/>
      <c r="K246" s="3"/>
    </row>
    <row r="247" spans="1:11" x14ac:dyDescent="0.25">
      <c r="A247" s="3"/>
      <c r="B247" s="3"/>
      <c r="C247" s="3"/>
      <c r="D247" s="3"/>
      <c r="F247" s="3"/>
      <c r="G247" s="3"/>
      <c r="H247" s="3"/>
      <c r="I247" s="3"/>
      <c r="J247" s="3"/>
      <c r="K247" s="3"/>
    </row>
    <row r="248" spans="1:11" x14ac:dyDescent="0.25">
      <c r="A248" s="3"/>
      <c r="B248" s="3"/>
      <c r="C248" s="3"/>
      <c r="D248" s="3"/>
      <c r="F248" s="3"/>
      <c r="G248" s="3"/>
      <c r="H248" s="3"/>
      <c r="I248" s="3"/>
      <c r="J248" s="3"/>
      <c r="K248" s="3"/>
    </row>
    <row r="249" spans="1:11" x14ac:dyDescent="0.25">
      <c r="A249" s="3"/>
      <c r="B249" s="3"/>
      <c r="C249" s="3"/>
      <c r="D249" s="3"/>
      <c r="F249" s="3"/>
      <c r="G249" s="3"/>
      <c r="H249" s="3"/>
      <c r="I249" s="3"/>
      <c r="J249" s="3"/>
      <c r="K249" s="3"/>
    </row>
    <row r="250" spans="1:11" x14ac:dyDescent="0.25">
      <c r="A250" s="3"/>
      <c r="B250" s="3"/>
      <c r="C250" s="3"/>
      <c r="D250" s="3"/>
      <c r="F250" s="3"/>
      <c r="G250" s="3"/>
      <c r="H250" s="3"/>
      <c r="I250" s="3"/>
      <c r="J250" s="3"/>
      <c r="K250" s="3"/>
    </row>
    <row r="251" spans="1:11" x14ac:dyDescent="0.25">
      <c r="A251" s="3"/>
      <c r="B251" s="3"/>
      <c r="C251" s="3"/>
      <c r="D251" s="3"/>
      <c r="F251" s="3"/>
      <c r="G251" s="3"/>
      <c r="H251" s="3"/>
      <c r="I251" s="3"/>
      <c r="J251" s="3"/>
      <c r="K251" s="3"/>
    </row>
    <row r="252" spans="1:11" x14ac:dyDescent="0.25">
      <c r="A252" s="3"/>
      <c r="B252" s="3"/>
      <c r="C252" s="3"/>
      <c r="D252" s="3"/>
      <c r="F252" s="3"/>
      <c r="G252" s="3"/>
      <c r="H252" s="3"/>
      <c r="I252" s="3"/>
      <c r="J252" s="3"/>
      <c r="K252" s="3"/>
    </row>
    <row r="253" spans="1:11" x14ac:dyDescent="0.25">
      <c r="A253" s="3"/>
      <c r="B253" s="3"/>
      <c r="C253" s="3"/>
      <c r="D253" s="3"/>
      <c r="F253" s="3"/>
      <c r="G253" s="3"/>
      <c r="H253" s="3"/>
      <c r="I253" s="3"/>
      <c r="J253" s="3"/>
      <c r="K253" s="3"/>
    </row>
    <row r="254" spans="1:11" x14ac:dyDescent="0.25">
      <c r="A254" s="3"/>
      <c r="B254" s="3"/>
      <c r="C254" s="3"/>
      <c r="D254" s="3"/>
      <c r="F254" s="3"/>
      <c r="G254" s="3"/>
      <c r="H254" s="3"/>
      <c r="I254" s="3"/>
      <c r="J254" s="3"/>
      <c r="K254" s="3"/>
    </row>
    <row r="255" spans="1:11" x14ac:dyDescent="0.25">
      <c r="A255" s="3"/>
      <c r="B255" s="3"/>
      <c r="C255" s="3"/>
      <c r="D255" s="3"/>
      <c r="F255" s="3"/>
      <c r="G255" s="3"/>
      <c r="H255" s="3"/>
      <c r="I255" s="3"/>
      <c r="J255" s="3"/>
      <c r="K255" s="3"/>
    </row>
    <row r="256" spans="1:11" x14ac:dyDescent="0.25">
      <c r="A256" s="3"/>
      <c r="B256" s="3"/>
      <c r="C256" s="3"/>
      <c r="D256" s="3"/>
      <c r="F256" s="3"/>
      <c r="G256" s="3"/>
      <c r="H256" s="3"/>
      <c r="I256" s="3"/>
      <c r="J256" s="3"/>
      <c r="K256" s="3"/>
    </row>
    <row r="257" spans="1:11" x14ac:dyDescent="0.25">
      <c r="A257" s="3"/>
      <c r="B257" s="3"/>
      <c r="C257" s="3"/>
      <c r="D257" s="3"/>
      <c r="F257" s="3"/>
      <c r="G257" s="3"/>
      <c r="H257" s="3"/>
      <c r="I257" s="3"/>
      <c r="J257" s="3"/>
      <c r="K257" s="3"/>
    </row>
    <row r="258" spans="1:11" x14ac:dyDescent="0.25">
      <c r="A258" s="3"/>
      <c r="B258" s="3"/>
      <c r="C258" s="3"/>
      <c r="D258" s="3"/>
      <c r="F258" s="3"/>
      <c r="G258" s="3"/>
      <c r="H258" s="3"/>
      <c r="I258" s="3"/>
      <c r="J258" s="3"/>
      <c r="K258" s="3"/>
    </row>
    <row r="259" spans="1:11" x14ac:dyDescent="0.25">
      <c r="A259" s="3"/>
      <c r="B259" s="3"/>
      <c r="C259" s="3"/>
      <c r="D259" s="3"/>
      <c r="F259" s="3"/>
      <c r="G259" s="3"/>
      <c r="H259" s="3"/>
      <c r="I259" s="3"/>
      <c r="J259" s="3"/>
      <c r="K259" s="3"/>
    </row>
    <row r="260" spans="1:11" x14ac:dyDescent="0.25">
      <c r="A260" s="3"/>
      <c r="B260" s="3"/>
      <c r="C260" s="3"/>
      <c r="D260" s="3"/>
      <c r="F260" s="3"/>
      <c r="G260" s="3"/>
      <c r="H260" s="3"/>
      <c r="I260" s="3"/>
      <c r="J260" s="3"/>
      <c r="K260" s="3"/>
    </row>
    <row r="261" spans="1:11" x14ac:dyDescent="0.25">
      <c r="A261" s="3"/>
      <c r="B261" s="3"/>
      <c r="C261" s="3"/>
      <c r="D261" s="3"/>
      <c r="F261" s="3"/>
      <c r="G261" s="3"/>
      <c r="H261" s="3"/>
      <c r="I261" s="3"/>
      <c r="J261" s="3"/>
      <c r="K261" s="3"/>
    </row>
    <row r="262" spans="1:11" x14ac:dyDescent="0.25">
      <c r="A262" s="3"/>
      <c r="B262" s="3"/>
      <c r="C262" s="3"/>
      <c r="D262" s="3"/>
      <c r="F262" s="3"/>
      <c r="G262" s="3"/>
      <c r="H262" s="3"/>
      <c r="I262" s="3"/>
      <c r="J262" s="3"/>
      <c r="K262" s="3"/>
    </row>
    <row r="263" spans="1:11" x14ac:dyDescent="0.25">
      <c r="A263" s="3"/>
      <c r="B263" s="3"/>
      <c r="C263" s="3"/>
      <c r="D263" s="3"/>
      <c r="F263" s="3"/>
      <c r="G263" s="3"/>
      <c r="H263" s="3"/>
      <c r="I263" s="3"/>
      <c r="J263" s="3"/>
      <c r="K263" s="3"/>
    </row>
    <row r="264" spans="1:11" x14ac:dyDescent="0.25">
      <c r="A264" s="3"/>
      <c r="B264" s="3"/>
      <c r="C264" s="3"/>
      <c r="D264" s="3"/>
      <c r="F264" s="3"/>
      <c r="G264" s="3"/>
      <c r="H264" s="3"/>
      <c r="I264" s="3"/>
      <c r="J264" s="3"/>
      <c r="K264" s="3"/>
    </row>
    <row r="265" spans="1:11" x14ac:dyDescent="0.25">
      <c r="A265" s="3"/>
      <c r="B265" s="3"/>
      <c r="C265" s="3"/>
      <c r="D265" s="3"/>
      <c r="F265" s="3"/>
      <c r="G265" s="3"/>
      <c r="H265" s="3"/>
      <c r="I265" s="3"/>
      <c r="J265" s="3"/>
      <c r="K265" s="3"/>
    </row>
    <row r="266" spans="1:11" x14ac:dyDescent="0.25">
      <c r="A266" s="3"/>
      <c r="B266" s="3"/>
      <c r="C266" s="3"/>
      <c r="D266" s="3"/>
      <c r="F266" s="3"/>
      <c r="G266" s="3"/>
      <c r="H266" s="3"/>
      <c r="I266" s="3"/>
      <c r="J266" s="3"/>
      <c r="K266" s="3"/>
    </row>
    <row r="267" spans="1:11" x14ac:dyDescent="0.25">
      <c r="A267" s="3"/>
      <c r="B267" s="3"/>
      <c r="C267" s="3"/>
      <c r="D267" s="3"/>
      <c r="F267" s="3"/>
      <c r="G267" s="3"/>
      <c r="H267" s="3"/>
      <c r="I267" s="3"/>
      <c r="J267" s="3"/>
      <c r="K267" s="3"/>
    </row>
    <row r="268" spans="1:11" x14ac:dyDescent="0.25">
      <c r="A268" s="3"/>
      <c r="B268" s="3"/>
      <c r="C268" s="3"/>
      <c r="D268" s="3"/>
      <c r="F268" s="3"/>
      <c r="G268" s="3"/>
      <c r="H268" s="3"/>
      <c r="I268" s="3"/>
      <c r="J268" s="3"/>
      <c r="K268" s="3"/>
    </row>
    <row r="269" spans="1:11" x14ac:dyDescent="0.25">
      <c r="A269" s="3"/>
      <c r="B269" s="3"/>
      <c r="C269" s="3"/>
      <c r="D269" s="3"/>
      <c r="F269" s="3"/>
      <c r="G269" s="3"/>
      <c r="H269" s="3"/>
      <c r="I269" s="3"/>
      <c r="J269" s="3"/>
      <c r="K269" s="3"/>
    </row>
    <row r="270" spans="1:11" x14ac:dyDescent="0.25">
      <c r="A270" s="3"/>
      <c r="B270" s="3"/>
      <c r="C270" s="3"/>
      <c r="D270" s="3"/>
      <c r="F270" s="3"/>
      <c r="G270" s="3"/>
      <c r="H270" s="3"/>
      <c r="I270" s="3"/>
      <c r="J270" s="3"/>
      <c r="K270" s="3"/>
    </row>
    <row r="271" spans="1:11" x14ac:dyDescent="0.25">
      <c r="A271" s="3"/>
      <c r="B271" s="3"/>
      <c r="C271" s="3"/>
      <c r="D271" s="3"/>
      <c r="F271" s="3"/>
      <c r="G271" s="3"/>
      <c r="H271" s="3"/>
      <c r="I271" s="3"/>
      <c r="J271" s="3"/>
      <c r="K271" s="3"/>
    </row>
    <row r="272" spans="1:11" x14ac:dyDescent="0.25">
      <c r="A272" s="3"/>
      <c r="B272" s="3"/>
      <c r="C272" s="3"/>
      <c r="D272" s="3"/>
      <c r="F272" s="3"/>
      <c r="G272" s="3"/>
      <c r="H272" s="3"/>
      <c r="I272" s="3"/>
      <c r="J272" s="3"/>
      <c r="K272" s="3"/>
    </row>
    <row r="273" spans="1:11" x14ac:dyDescent="0.25">
      <c r="A273" s="3"/>
      <c r="B273" s="3"/>
      <c r="C273" s="3"/>
      <c r="D273" s="3"/>
      <c r="F273" s="3"/>
      <c r="G273" s="3"/>
      <c r="H273" s="3"/>
      <c r="I273" s="3"/>
      <c r="J273" s="3"/>
      <c r="K273" s="3"/>
    </row>
    <row r="274" spans="1:11" x14ac:dyDescent="0.25">
      <c r="A274" s="3"/>
      <c r="B274" s="3"/>
      <c r="C274" s="3"/>
      <c r="D274" s="3"/>
      <c r="F274" s="3"/>
      <c r="G274" s="3"/>
      <c r="H274" s="3"/>
      <c r="I274" s="3"/>
      <c r="J274" s="3"/>
      <c r="K274" s="3"/>
    </row>
    <row r="275" spans="1:11" x14ac:dyDescent="0.25">
      <c r="A275" s="3"/>
      <c r="B275" s="3"/>
      <c r="C275" s="3"/>
      <c r="D275" s="3"/>
      <c r="F275" s="3"/>
      <c r="G275" s="3"/>
      <c r="H275" s="3"/>
      <c r="I275" s="3"/>
      <c r="J275" s="3"/>
      <c r="K275" s="3"/>
    </row>
    <row r="276" spans="1:11" x14ac:dyDescent="0.25">
      <c r="A276" s="3"/>
      <c r="B276" s="3"/>
      <c r="C276" s="3"/>
      <c r="D276" s="3"/>
      <c r="F276" s="3"/>
      <c r="G276" s="3"/>
      <c r="H276" s="3"/>
      <c r="I276" s="3"/>
      <c r="J276" s="3"/>
      <c r="K276" s="3"/>
    </row>
    <row r="277" spans="1:11" x14ac:dyDescent="0.25">
      <c r="A277" s="3"/>
      <c r="B277" s="3"/>
      <c r="C277" s="3"/>
      <c r="D277" s="3"/>
      <c r="F277" s="3"/>
      <c r="G277" s="3"/>
      <c r="H277" s="3"/>
      <c r="I277" s="3"/>
      <c r="J277" s="3"/>
      <c r="K277" s="3"/>
    </row>
    <row r="278" spans="1:11" x14ac:dyDescent="0.25">
      <c r="A278" s="3"/>
      <c r="B278" s="3"/>
      <c r="C278" s="3"/>
      <c r="D278" s="3"/>
      <c r="F278" s="3"/>
      <c r="G278" s="3"/>
      <c r="H278" s="3"/>
      <c r="I278" s="3"/>
      <c r="J278" s="3"/>
      <c r="K278" s="3"/>
    </row>
    <row r="279" spans="1:11" x14ac:dyDescent="0.25">
      <c r="A279" s="3"/>
      <c r="B279" s="3"/>
      <c r="C279" s="3"/>
      <c r="D279" s="3"/>
      <c r="F279" s="3"/>
      <c r="G279" s="3"/>
      <c r="H279" s="3"/>
      <c r="I279" s="3"/>
      <c r="J279" s="3"/>
      <c r="K279" s="3"/>
    </row>
    <row r="280" spans="1:11" x14ac:dyDescent="0.25">
      <c r="A280" s="3"/>
      <c r="B280" s="3"/>
      <c r="C280" s="3"/>
      <c r="D280" s="3"/>
      <c r="F280" s="3"/>
      <c r="G280" s="3"/>
      <c r="H280" s="3"/>
      <c r="I280" s="3"/>
      <c r="J280" s="3"/>
      <c r="K280" s="3"/>
    </row>
    <row r="281" spans="1:11" x14ac:dyDescent="0.25">
      <c r="A281" s="3"/>
      <c r="B281" s="3"/>
      <c r="C281" s="3"/>
      <c r="D281" s="3"/>
      <c r="F281" s="3"/>
      <c r="G281" s="3"/>
      <c r="H281" s="3"/>
      <c r="I281" s="3"/>
      <c r="J281" s="3"/>
      <c r="K281" s="3"/>
    </row>
    <row r="282" spans="1:11" x14ac:dyDescent="0.25">
      <c r="A282" s="3"/>
      <c r="B282" s="3"/>
      <c r="C282" s="3"/>
      <c r="D282" s="3"/>
      <c r="F282" s="3"/>
      <c r="G282" s="3"/>
      <c r="H282" s="3"/>
      <c r="I282" s="3"/>
      <c r="J282" s="3"/>
      <c r="K282" s="3"/>
    </row>
    <row r="283" spans="1:11" x14ac:dyDescent="0.25">
      <c r="A283" s="3"/>
      <c r="B283" s="3"/>
      <c r="C283" s="3"/>
      <c r="D283" s="3"/>
      <c r="F283" s="3"/>
      <c r="G283" s="3"/>
      <c r="H283" s="3"/>
      <c r="I283" s="3"/>
      <c r="J283" s="3"/>
      <c r="K283" s="3"/>
    </row>
    <row r="284" spans="1:11" x14ac:dyDescent="0.25">
      <c r="A284" s="3"/>
      <c r="B284" s="3"/>
      <c r="C284" s="3"/>
      <c r="D284" s="3"/>
      <c r="F284" s="3"/>
      <c r="G284" s="3"/>
      <c r="H284" s="3"/>
      <c r="I284" s="3"/>
      <c r="J284" s="3"/>
      <c r="K284" s="3"/>
    </row>
    <row r="285" spans="1:11" x14ac:dyDescent="0.25">
      <c r="A285" s="3"/>
      <c r="B285" s="3"/>
      <c r="C285" s="3"/>
      <c r="D285" s="3"/>
      <c r="F285" s="3"/>
      <c r="G285" s="3"/>
      <c r="H285" s="3"/>
      <c r="I285" s="3"/>
      <c r="J285" s="3"/>
      <c r="K285" s="3"/>
    </row>
    <row r="286" spans="1:11" x14ac:dyDescent="0.25">
      <c r="A286" s="3"/>
      <c r="B286" s="3"/>
      <c r="C286" s="3"/>
      <c r="D286" s="3"/>
      <c r="F286" s="3"/>
      <c r="G286" s="3"/>
      <c r="H286" s="3"/>
      <c r="I286" s="3"/>
      <c r="J286" s="3"/>
      <c r="K286" s="3"/>
    </row>
    <row r="287" spans="1:11" x14ac:dyDescent="0.25">
      <c r="A287" s="3"/>
      <c r="B287" s="3"/>
      <c r="C287" s="3"/>
      <c r="D287" s="3"/>
      <c r="F287" s="3"/>
      <c r="G287" s="3"/>
      <c r="H287" s="3"/>
      <c r="I287" s="3"/>
      <c r="J287" s="3"/>
      <c r="K287" s="3"/>
    </row>
    <row r="288" spans="1:11" x14ac:dyDescent="0.25">
      <c r="A288" s="3"/>
      <c r="B288" s="3"/>
      <c r="C288" s="3"/>
      <c r="D288" s="3"/>
      <c r="F288" s="3"/>
      <c r="G288" s="3"/>
      <c r="H288" s="3"/>
      <c r="I288" s="3"/>
      <c r="J288" s="3"/>
      <c r="K288" s="3"/>
    </row>
    <row r="289" spans="1:11" x14ac:dyDescent="0.25">
      <c r="A289" s="3"/>
      <c r="B289" s="3"/>
      <c r="C289" s="3"/>
      <c r="D289" s="3"/>
      <c r="F289" s="3"/>
      <c r="G289" s="3"/>
      <c r="H289" s="3"/>
      <c r="I289" s="3"/>
      <c r="J289" s="3"/>
      <c r="K289" s="3"/>
    </row>
    <row r="290" spans="1:11" x14ac:dyDescent="0.25">
      <c r="A290" s="3"/>
      <c r="B290" s="3"/>
      <c r="C290" s="3"/>
      <c r="D290" s="3"/>
      <c r="F290" s="3"/>
      <c r="G290" s="3"/>
      <c r="H290" s="3"/>
      <c r="I290" s="3"/>
      <c r="J290" s="3"/>
      <c r="K290" s="3"/>
    </row>
    <row r="291" spans="1:11" x14ac:dyDescent="0.25">
      <c r="A291" s="3"/>
      <c r="B291" s="3"/>
      <c r="C291" s="3"/>
      <c r="D291" s="3"/>
      <c r="F291" s="3"/>
      <c r="G291" s="3"/>
      <c r="H291" s="3"/>
      <c r="I291" s="3"/>
      <c r="J291" s="3"/>
      <c r="K291" s="3"/>
    </row>
    <row r="292" spans="1:11" x14ac:dyDescent="0.25">
      <c r="A292" s="3"/>
      <c r="B292" s="3"/>
      <c r="C292" s="3"/>
      <c r="D292" s="3"/>
      <c r="F292" s="3"/>
      <c r="G292" s="3"/>
      <c r="H292" s="3"/>
      <c r="I292" s="3"/>
      <c r="J292" s="3"/>
      <c r="K292" s="3"/>
    </row>
    <row r="293" spans="1:11" x14ac:dyDescent="0.25">
      <c r="A293" s="3"/>
      <c r="B293" s="3"/>
      <c r="C293" s="3"/>
      <c r="D293" s="3"/>
      <c r="F293" s="3"/>
      <c r="G293" s="3"/>
      <c r="H293" s="3"/>
      <c r="I293" s="3"/>
      <c r="J293" s="3"/>
      <c r="K293" s="3"/>
    </row>
    <row r="294" spans="1:11" x14ac:dyDescent="0.25">
      <c r="A294" s="3"/>
      <c r="B294" s="3"/>
      <c r="C294" s="3"/>
      <c r="D294" s="3"/>
      <c r="F294" s="3"/>
      <c r="G294" s="3"/>
      <c r="H294" s="3"/>
      <c r="I294" s="3"/>
      <c r="J294" s="3"/>
      <c r="K294" s="3"/>
    </row>
  </sheetData>
  <sortState ref="M27:V28">
    <sortCondition descending="1" ref="M27"/>
  </sortState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2"/>
  <sheetViews>
    <sheetView zoomScale="90" zoomScaleNormal="90" workbookViewId="0">
      <selection activeCell="A2" sqref="A2"/>
    </sheetView>
  </sheetViews>
  <sheetFormatPr defaultRowHeight="15.95" customHeight="1" x14ac:dyDescent="0.25"/>
  <cols>
    <col min="1" max="1" width="3.375" style="6" customWidth="1"/>
    <col min="2" max="2" width="3.25" style="6" customWidth="1"/>
    <col min="3" max="3" width="5.625" style="6" customWidth="1"/>
    <col min="4" max="4" width="22.875" style="7" customWidth="1"/>
    <col min="5" max="5" width="1.25" style="3" customWidth="1"/>
    <col min="6" max="6" width="23.125" style="7" customWidth="1"/>
    <col min="7" max="7" width="4.125" style="6" customWidth="1"/>
    <col min="8" max="8" width="1.25" style="6" customWidth="1"/>
    <col min="9" max="9" width="4.25" style="6" customWidth="1"/>
    <col min="10" max="10" width="16.75" style="6" customWidth="1"/>
    <col min="11" max="11" width="7.125" style="6" customWidth="1"/>
    <col min="12" max="12" width="9" style="3"/>
    <col min="13" max="13" width="24.625" style="3" customWidth="1"/>
    <col min="14" max="14" width="9.875" style="3" customWidth="1"/>
    <col min="15" max="15" width="7" style="3" customWidth="1"/>
    <col min="16" max="16" width="9.625" style="3" customWidth="1"/>
    <col min="17" max="17" width="6.375" style="3" customWidth="1"/>
    <col min="18" max="18" width="9" style="3"/>
    <col min="19" max="19" width="1.125" customWidth="1"/>
  </cols>
  <sheetData>
    <row r="1" spans="1:18" ht="20.25" x14ac:dyDescent="0.3">
      <c r="A1" s="43" t="s">
        <v>534</v>
      </c>
      <c r="B1" s="44"/>
      <c r="C1" s="45"/>
      <c r="D1" s="44"/>
      <c r="E1" s="44"/>
      <c r="F1" s="44"/>
      <c r="G1" s="3"/>
      <c r="H1" s="44"/>
      <c r="I1" s="44"/>
      <c r="J1" s="3"/>
      <c r="K1" s="3"/>
      <c r="M1" s="35"/>
      <c r="R1"/>
    </row>
    <row r="2" spans="1:18" ht="15" x14ac:dyDescent="0.25">
      <c r="A2" s="12"/>
      <c r="B2" s="12"/>
      <c r="C2" s="12"/>
      <c r="D2" s="52"/>
      <c r="E2" s="11"/>
      <c r="F2" s="13"/>
      <c r="G2" s="12"/>
      <c r="H2" s="12"/>
      <c r="I2" s="12"/>
      <c r="J2" s="12"/>
      <c r="K2" s="12"/>
      <c r="M2" s="4" t="s">
        <v>89</v>
      </c>
      <c r="N2" s="1" t="s">
        <v>78</v>
      </c>
      <c r="O2" s="1" t="s">
        <v>73</v>
      </c>
      <c r="P2" s="1" t="s">
        <v>76</v>
      </c>
      <c r="Q2" s="1" t="s">
        <v>77</v>
      </c>
      <c r="R2"/>
    </row>
    <row r="3" spans="1:18" ht="15" x14ac:dyDescent="0.25">
      <c r="A3" s="6">
        <v>12</v>
      </c>
      <c r="B3" s="6">
        <v>9</v>
      </c>
      <c r="C3" s="6">
        <v>1987</v>
      </c>
      <c r="D3" s="5" t="s">
        <v>122</v>
      </c>
      <c r="F3" s="7" t="s">
        <v>108</v>
      </c>
      <c r="G3" s="6">
        <v>17</v>
      </c>
      <c r="H3" s="14" t="s">
        <v>44</v>
      </c>
      <c r="I3" s="6">
        <v>2</v>
      </c>
      <c r="K3" s="6">
        <v>930</v>
      </c>
      <c r="M3" s="29" t="s">
        <v>111</v>
      </c>
      <c r="N3" s="6">
        <v>11</v>
      </c>
      <c r="O3" s="6">
        <v>43</v>
      </c>
      <c r="P3" s="16">
        <v>27</v>
      </c>
      <c r="Q3" s="28">
        <f>PRODUCT(P3/O3)</f>
        <v>0.62790697674418605</v>
      </c>
      <c r="R3"/>
    </row>
    <row r="4" spans="1:18" ht="15" x14ac:dyDescent="0.25">
      <c r="A4" s="6">
        <v>13</v>
      </c>
      <c r="B4" s="6">
        <v>9</v>
      </c>
      <c r="C4" s="6">
        <v>1987</v>
      </c>
      <c r="D4" s="5" t="s">
        <v>108</v>
      </c>
      <c r="F4" s="7" t="s">
        <v>122</v>
      </c>
      <c r="G4" s="6">
        <v>7</v>
      </c>
      <c r="H4" s="14" t="s">
        <v>44</v>
      </c>
      <c r="I4" s="6">
        <v>5</v>
      </c>
      <c r="K4" s="6">
        <v>1775</v>
      </c>
      <c r="M4" s="7" t="s">
        <v>109</v>
      </c>
      <c r="N4" s="6">
        <v>14</v>
      </c>
      <c r="O4" s="6">
        <v>45</v>
      </c>
      <c r="P4" s="16">
        <v>27</v>
      </c>
      <c r="Q4" s="28">
        <f>PRODUCT(P4/O4)</f>
        <v>0.6</v>
      </c>
      <c r="R4"/>
    </row>
    <row r="5" spans="1:18" ht="15" x14ac:dyDescent="0.25">
      <c r="J5" s="26" t="s">
        <v>47</v>
      </c>
      <c r="K5" s="6">
        <f>SUM(K3:K4)</f>
        <v>2705</v>
      </c>
      <c r="M5" s="7" t="s">
        <v>67</v>
      </c>
      <c r="N5" s="6">
        <v>7</v>
      </c>
      <c r="O5" s="6">
        <v>24</v>
      </c>
      <c r="P5" s="16">
        <v>13</v>
      </c>
      <c r="Q5" s="28">
        <f>PRODUCT(P5/O5)</f>
        <v>0.54166666666666663</v>
      </c>
      <c r="R5"/>
    </row>
    <row r="6" spans="1:18" ht="15" x14ac:dyDescent="0.25">
      <c r="D6" s="5" t="s">
        <v>535</v>
      </c>
      <c r="J6" s="26" t="s">
        <v>46</v>
      </c>
      <c r="K6" s="19">
        <f>PRODUCT(K5/2)</f>
        <v>1352.5</v>
      </c>
      <c r="M6" s="7" t="s">
        <v>49</v>
      </c>
      <c r="N6" s="6">
        <v>6</v>
      </c>
      <c r="O6" s="6">
        <v>23</v>
      </c>
      <c r="P6" s="16">
        <v>11</v>
      </c>
      <c r="Q6" s="28">
        <f>PRODUCT(P6/O6)</f>
        <v>0.47826086956521741</v>
      </c>
      <c r="R6"/>
    </row>
    <row r="7" spans="1:18" ht="15" x14ac:dyDescent="0.25">
      <c r="M7" s="7" t="s">
        <v>110</v>
      </c>
      <c r="N7" s="6">
        <v>5</v>
      </c>
      <c r="O7" s="6">
        <v>18</v>
      </c>
      <c r="P7" s="16">
        <v>4</v>
      </c>
      <c r="Q7" s="28">
        <f t="shared" ref="Q7:Q16" si="0">PRODUCT(P7/O7)</f>
        <v>0.22222222222222221</v>
      </c>
      <c r="R7"/>
    </row>
    <row r="8" spans="1:18" ht="15" x14ac:dyDescent="0.25">
      <c r="A8" s="12"/>
      <c r="B8" s="12"/>
      <c r="C8" s="12"/>
      <c r="D8" s="52"/>
      <c r="E8" s="11"/>
      <c r="F8" s="13"/>
      <c r="G8" s="12"/>
      <c r="H8" s="12"/>
      <c r="I8" s="12"/>
      <c r="J8" s="12"/>
      <c r="K8" s="12"/>
      <c r="M8" s="7" t="s">
        <v>122</v>
      </c>
      <c r="N8" s="6">
        <v>2</v>
      </c>
      <c r="O8" s="6">
        <v>4</v>
      </c>
      <c r="P8" s="16">
        <v>3</v>
      </c>
      <c r="Q8" s="28">
        <f t="shared" si="0"/>
        <v>0.75</v>
      </c>
      <c r="R8"/>
    </row>
    <row r="9" spans="1:18" ht="15" x14ac:dyDescent="0.25">
      <c r="A9" s="6">
        <v>3</v>
      </c>
      <c r="B9" s="6">
        <v>9</v>
      </c>
      <c r="C9" s="6">
        <v>1988</v>
      </c>
      <c r="D9" s="7" t="s">
        <v>117</v>
      </c>
      <c r="E9" s="14" t="s">
        <v>44</v>
      </c>
      <c r="F9" s="37" t="s">
        <v>109</v>
      </c>
      <c r="G9" s="6">
        <v>4</v>
      </c>
      <c r="H9" s="14" t="s">
        <v>44</v>
      </c>
      <c r="I9" s="6">
        <v>11</v>
      </c>
      <c r="K9" s="6">
        <v>1070</v>
      </c>
      <c r="M9" s="29" t="s">
        <v>60</v>
      </c>
      <c r="N9" s="6">
        <v>1</v>
      </c>
      <c r="O9" s="6">
        <v>4</v>
      </c>
      <c r="P9" s="16">
        <v>3</v>
      </c>
      <c r="Q9" s="28">
        <f t="shared" si="0"/>
        <v>0.75</v>
      </c>
      <c r="R9"/>
    </row>
    <row r="10" spans="1:18" ht="15" x14ac:dyDescent="0.25">
      <c r="A10" s="6">
        <v>4</v>
      </c>
      <c r="B10" s="6">
        <v>9</v>
      </c>
      <c r="C10" s="6">
        <v>1988</v>
      </c>
      <c r="D10" s="26" t="s">
        <v>109</v>
      </c>
      <c r="E10" s="14" t="s">
        <v>44</v>
      </c>
      <c r="F10" s="5" t="s">
        <v>117</v>
      </c>
      <c r="G10" s="6">
        <v>5</v>
      </c>
      <c r="H10" s="14" t="s">
        <v>44</v>
      </c>
      <c r="I10" s="6">
        <v>6</v>
      </c>
      <c r="K10" s="59">
        <v>1500</v>
      </c>
      <c r="M10" s="29" t="s">
        <v>112</v>
      </c>
      <c r="N10" s="6">
        <v>2</v>
      </c>
      <c r="O10" s="6">
        <v>7</v>
      </c>
      <c r="P10" s="16">
        <v>3</v>
      </c>
      <c r="Q10" s="28">
        <f t="shared" si="0"/>
        <v>0.42857142857142855</v>
      </c>
      <c r="R10"/>
    </row>
    <row r="11" spans="1:18" ht="15" x14ac:dyDescent="0.25">
      <c r="J11" s="26" t="s">
        <v>47</v>
      </c>
      <c r="K11" s="6">
        <f>SUM(K9:K10)</f>
        <v>2570</v>
      </c>
      <c r="M11" s="29" t="s">
        <v>108</v>
      </c>
      <c r="N11" s="6">
        <v>4</v>
      </c>
      <c r="O11" s="6">
        <v>8</v>
      </c>
      <c r="P11" s="16">
        <v>3</v>
      </c>
      <c r="Q11" s="28">
        <f t="shared" si="0"/>
        <v>0.375</v>
      </c>
      <c r="R11"/>
    </row>
    <row r="12" spans="1:18" ht="15" x14ac:dyDescent="0.25">
      <c r="D12" s="5" t="s">
        <v>536</v>
      </c>
      <c r="J12" s="26" t="s">
        <v>46</v>
      </c>
      <c r="K12" s="19">
        <f>PRODUCT(K11/2)</f>
        <v>1285</v>
      </c>
      <c r="M12" s="7" t="s">
        <v>5</v>
      </c>
      <c r="N12" s="6">
        <v>4</v>
      </c>
      <c r="O12" s="6">
        <v>11</v>
      </c>
      <c r="P12" s="16">
        <v>3</v>
      </c>
      <c r="Q12" s="28">
        <f t="shared" si="0"/>
        <v>0.27272727272727271</v>
      </c>
      <c r="R12"/>
    </row>
    <row r="13" spans="1:18" ht="15" x14ac:dyDescent="0.25">
      <c r="M13" s="29" t="s">
        <v>113</v>
      </c>
      <c r="N13" s="6">
        <v>1</v>
      </c>
      <c r="O13" s="6">
        <v>5</v>
      </c>
      <c r="P13" s="16">
        <v>2</v>
      </c>
      <c r="Q13" s="28">
        <f t="shared" si="0"/>
        <v>0.4</v>
      </c>
      <c r="R13"/>
    </row>
    <row r="14" spans="1:18" ht="15" x14ac:dyDescent="0.25">
      <c r="A14" s="12"/>
      <c r="B14" s="12"/>
      <c r="C14" s="12"/>
      <c r="D14" s="10"/>
      <c r="E14" s="11"/>
      <c r="F14" s="13"/>
      <c r="G14" s="12"/>
      <c r="H14" s="12"/>
      <c r="I14" s="12"/>
      <c r="J14" s="12"/>
      <c r="K14" s="12"/>
      <c r="M14" s="29" t="s">
        <v>117</v>
      </c>
      <c r="N14" s="6">
        <v>1</v>
      </c>
      <c r="O14" s="6">
        <v>2</v>
      </c>
      <c r="P14" s="16">
        <v>1</v>
      </c>
      <c r="Q14" s="28">
        <f t="shared" si="0"/>
        <v>0.5</v>
      </c>
      <c r="R14"/>
    </row>
    <row r="15" spans="1:18" ht="15" x14ac:dyDescent="0.25">
      <c r="A15" s="6">
        <v>9</v>
      </c>
      <c r="B15" s="6">
        <v>9</v>
      </c>
      <c r="C15" s="6">
        <v>1989</v>
      </c>
      <c r="D15" s="37" t="s">
        <v>67</v>
      </c>
      <c r="E15" s="14" t="s">
        <v>44</v>
      </c>
      <c r="F15" s="7" t="s">
        <v>108</v>
      </c>
      <c r="G15" s="6">
        <v>17</v>
      </c>
      <c r="H15" s="14" t="s">
        <v>44</v>
      </c>
      <c r="I15" s="6">
        <v>6</v>
      </c>
      <c r="K15" s="6">
        <v>2326</v>
      </c>
      <c r="M15" s="29" t="s">
        <v>118</v>
      </c>
      <c r="N15" s="6">
        <v>1</v>
      </c>
      <c r="O15" s="6">
        <v>3</v>
      </c>
      <c r="P15" s="16">
        <v>0</v>
      </c>
      <c r="Q15" s="28">
        <f t="shared" si="0"/>
        <v>0</v>
      </c>
      <c r="R15"/>
    </row>
    <row r="16" spans="1:18" ht="15" x14ac:dyDescent="0.25">
      <c r="A16" s="6">
        <v>10</v>
      </c>
      <c r="B16" s="6">
        <v>9</v>
      </c>
      <c r="C16" s="6">
        <v>1989</v>
      </c>
      <c r="D16" s="7" t="s">
        <v>108</v>
      </c>
      <c r="E16" s="14" t="s">
        <v>44</v>
      </c>
      <c r="F16" s="37" t="s">
        <v>67</v>
      </c>
      <c r="G16" s="6">
        <v>3</v>
      </c>
      <c r="H16" s="14" t="s">
        <v>44</v>
      </c>
      <c r="I16" s="6">
        <v>6</v>
      </c>
      <c r="K16" s="6">
        <v>2715</v>
      </c>
      <c r="M16" s="29" t="s">
        <v>119</v>
      </c>
      <c r="N16" s="6">
        <v>1</v>
      </c>
      <c r="O16" s="6">
        <v>3</v>
      </c>
      <c r="P16" s="16">
        <v>0</v>
      </c>
      <c r="Q16" s="28">
        <f t="shared" si="0"/>
        <v>0</v>
      </c>
      <c r="R16"/>
    </row>
    <row r="17" spans="1:18" ht="15" x14ac:dyDescent="0.25">
      <c r="J17" s="26" t="s">
        <v>47</v>
      </c>
      <c r="K17" s="6">
        <f>SUM(K15:K16)</f>
        <v>5041</v>
      </c>
      <c r="N17" s="6">
        <f>SUM(N3:N16)</f>
        <v>60</v>
      </c>
      <c r="O17" s="6">
        <f>SUM(O3:O16)/2</f>
        <v>100</v>
      </c>
      <c r="P17" s="6">
        <f>SUM(P3:P16)</f>
        <v>100</v>
      </c>
      <c r="Q17" s="28"/>
      <c r="R17"/>
    </row>
    <row r="18" spans="1:18" ht="15" x14ac:dyDescent="0.25">
      <c r="D18" s="5" t="s">
        <v>537</v>
      </c>
      <c r="J18" s="26" t="s">
        <v>46</v>
      </c>
      <c r="K18" s="19">
        <f>PRODUCT(K17/2)</f>
        <v>2520.5</v>
      </c>
      <c r="N18" s="6"/>
      <c r="O18" s="36"/>
      <c r="P18" s="7"/>
      <c r="R18"/>
    </row>
    <row r="19" spans="1:18" ht="15" x14ac:dyDescent="0.25">
      <c r="F19" s="26"/>
      <c r="G19" s="18"/>
      <c r="H19" s="14"/>
      <c r="I19" s="18"/>
      <c r="J19" s="19"/>
      <c r="K19" s="19"/>
      <c r="R19"/>
    </row>
    <row r="20" spans="1:18" ht="15" x14ac:dyDescent="0.25">
      <c r="A20" s="12"/>
      <c r="B20" s="12"/>
      <c r="C20" s="12"/>
      <c r="D20" s="10"/>
      <c r="E20" s="11"/>
      <c r="F20" s="13"/>
      <c r="G20" s="12"/>
      <c r="H20" s="12"/>
      <c r="I20" s="12"/>
      <c r="J20" s="12"/>
      <c r="K20" s="12"/>
      <c r="R20"/>
    </row>
    <row r="21" spans="1:18" ht="15" x14ac:dyDescent="0.25">
      <c r="A21" s="6">
        <v>1</v>
      </c>
      <c r="B21" s="6">
        <v>9</v>
      </c>
      <c r="C21" s="6">
        <v>1990</v>
      </c>
      <c r="D21" s="5" t="s">
        <v>108</v>
      </c>
      <c r="E21" s="14" t="s">
        <v>44</v>
      </c>
      <c r="F21" s="7" t="s">
        <v>109</v>
      </c>
      <c r="G21" s="6">
        <v>11</v>
      </c>
      <c r="H21" s="14" t="s">
        <v>44</v>
      </c>
      <c r="I21" s="6">
        <v>8</v>
      </c>
      <c r="K21" s="6">
        <v>2562</v>
      </c>
      <c r="M21" s="4" t="s">
        <v>88</v>
      </c>
      <c r="N21" s="1" t="s">
        <v>79</v>
      </c>
      <c r="O21" s="1" t="s">
        <v>76</v>
      </c>
      <c r="P21" s="1" t="s">
        <v>80</v>
      </c>
      <c r="Q21" s="1" t="s">
        <v>77</v>
      </c>
      <c r="R21"/>
    </row>
    <row r="22" spans="1:18" ht="15" x14ac:dyDescent="0.25">
      <c r="A22" s="6">
        <v>2</v>
      </c>
      <c r="B22" s="6">
        <v>9</v>
      </c>
      <c r="C22" s="6">
        <v>1990</v>
      </c>
      <c r="D22" s="7" t="s">
        <v>109</v>
      </c>
      <c r="E22" s="14" t="s">
        <v>44</v>
      </c>
      <c r="F22" s="5" t="s">
        <v>108</v>
      </c>
      <c r="G22" s="6">
        <v>4</v>
      </c>
      <c r="H22" s="14" t="s">
        <v>44</v>
      </c>
      <c r="I22" s="6">
        <v>14</v>
      </c>
      <c r="K22" s="6">
        <v>3392</v>
      </c>
      <c r="M22" s="7" t="s">
        <v>109</v>
      </c>
      <c r="N22" s="6">
        <v>14</v>
      </c>
      <c r="O22" s="16">
        <v>10</v>
      </c>
      <c r="P22" s="6">
        <v>4</v>
      </c>
      <c r="Q22" s="28">
        <f>PRODUCT(O22/N22)</f>
        <v>0.7142857142857143</v>
      </c>
      <c r="R22"/>
    </row>
    <row r="23" spans="1:18" ht="15" x14ac:dyDescent="0.25">
      <c r="J23" s="26" t="s">
        <v>47</v>
      </c>
      <c r="K23" s="6">
        <f>SUM(K21:K22)</f>
        <v>5954</v>
      </c>
      <c r="M23" s="29" t="s">
        <v>111</v>
      </c>
      <c r="N23" s="6">
        <v>11</v>
      </c>
      <c r="O23" s="16">
        <v>7</v>
      </c>
      <c r="P23" s="6">
        <v>4</v>
      </c>
      <c r="Q23" s="28">
        <f>PRODUCT(O23/N23)</f>
        <v>0.63636363636363635</v>
      </c>
      <c r="R23"/>
    </row>
    <row r="24" spans="1:18" ht="15" x14ac:dyDescent="0.25">
      <c r="D24" s="5" t="s">
        <v>538</v>
      </c>
      <c r="J24" s="26" t="s">
        <v>46</v>
      </c>
      <c r="K24" s="19">
        <f>PRODUCT(K23/2)</f>
        <v>2977</v>
      </c>
      <c r="M24" s="7" t="s">
        <v>67</v>
      </c>
      <c r="N24" s="6">
        <v>7</v>
      </c>
      <c r="O24" s="16">
        <v>4</v>
      </c>
      <c r="P24" s="6">
        <v>3</v>
      </c>
      <c r="Q24" s="28">
        <f t="shared" ref="Q24:Q35" si="1">PRODUCT(O24/N24)</f>
        <v>0.5714285714285714</v>
      </c>
      <c r="R24"/>
    </row>
    <row r="25" spans="1:18" ht="15" x14ac:dyDescent="0.25">
      <c r="M25" s="7" t="s">
        <v>122</v>
      </c>
      <c r="N25" s="6">
        <v>2</v>
      </c>
      <c r="O25" s="16">
        <v>2</v>
      </c>
      <c r="P25" s="6">
        <v>0</v>
      </c>
      <c r="Q25" s="28">
        <f t="shared" si="1"/>
        <v>1</v>
      </c>
      <c r="R25"/>
    </row>
    <row r="26" spans="1:18" ht="15" x14ac:dyDescent="0.25">
      <c r="A26" s="12"/>
      <c r="B26" s="12"/>
      <c r="C26" s="12"/>
      <c r="D26" s="10"/>
      <c r="E26" s="11"/>
      <c r="F26" s="13"/>
      <c r="G26" s="12"/>
      <c r="H26" s="12"/>
      <c r="I26" s="12"/>
      <c r="J26" s="12"/>
      <c r="K26" s="12"/>
      <c r="M26" s="7" t="s">
        <v>49</v>
      </c>
      <c r="N26" s="6">
        <v>6</v>
      </c>
      <c r="O26" s="16">
        <v>2</v>
      </c>
      <c r="P26" s="6">
        <v>4</v>
      </c>
      <c r="Q26" s="28">
        <f t="shared" si="1"/>
        <v>0.33333333333333331</v>
      </c>
      <c r="R26"/>
    </row>
    <row r="27" spans="1:18" ht="15" x14ac:dyDescent="0.25">
      <c r="A27" s="6">
        <v>8</v>
      </c>
      <c r="B27" s="6">
        <v>9</v>
      </c>
      <c r="C27" s="6">
        <v>1991</v>
      </c>
      <c r="D27" s="7" t="s">
        <v>108</v>
      </c>
      <c r="E27" s="14" t="s">
        <v>44</v>
      </c>
      <c r="F27" s="37" t="s">
        <v>122</v>
      </c>
      <c r="G27" s="6">
        <v>6</v>
      </c>
      <c r="H27" s="14" t="s">
        <v>44</v>
      </c>
      <c r="I27" s="6">
        <v>7</v>
      </c>
      <c r="J27" s="3"/>
      <c r="K27" s="6">
        <v>1836</v>
      </c>
      <c r="M27" s="29" t="s">
        <v>60</v>
      </c>
      <c r="N27" s="6">
        <v>1</v>
      </c>
      <c r="O27" s="16">
        <v>1</v>
      </c>
      <c r="P27" s="6">
        <v>0</v>
      </c>
      <c r="Q27" s="28">
        <f t="shared" si="1"/>
        <v>1</v>
      </c>
      <c r="R27"/>
    </row>
    <row r="28" spans="1:18" ht="15" x14ac:dyDescent="0.25">
      <c r="A28" s="6">
        <v>14</v>
      </c>
      <c r="B28" s="6">
        <v>9</v>
      </c>
      <c r="C28" s="6">
        <v>1991</v>
      </c>
      <c r="D28" s="37" t="s">
        <v>122</v>
      </c>
      <c r="E28" s="14" t="s">
        <v>44</v>
      </c>
      <c r="F28" s="7" t="s">
        <v>108</v>
      </c>
      <c r="G28" s="6">
        <v>12</v>
      </c>
      <c r="H28" s="14" t="s">
        <v>44</v>
      </c>
      <c r="I28" s="6">
        <v>4</v>
      </c>
      <c r="J28" s="3"/>
      <c r="K28" s="6">
        <v>1827</v>
      </c>
      <c r="M28" s="29" t="s">
        <v>112</v>
      </c>
      <c r="N28" s="6">
        <v>2</v>
      </c>
      <c r="O28" s="16">
        <v>1</v>
      </c>
      <c r="P28" s="6">
        <v>1</v>
      </c>
      <c r="Q28" s="28">
        <f t="shared" si="1"/>
        <v>0.5</v>
      </c>
      <c r="R28"/>
    </row>
    <row r="29" spans="1:18" ht="15" x14ac:dyDescent="0.25">
      <c r="J29" s="26" t="s">
        <v>47</v>
      </c>
      <c r="K29" s="6">
        <f>SUM(K27:K28)</f>
        <v>3663</v>
      </c>
      <c r="M29" s="7" t="s">
        <v>5</v>
      </c>
      <c r="N29" s="6">
        <v>4</v>
      </c>
      <c r="O29" s="16">
        <v>1</v>
      </c>
      <c r="P29" s="6">
        <v>3</v>
      </c>
      <c r="Q29" s="28">
        <f t="shared" si="1"/>
        <v>0.25</v>
      </c>
      <c r="R29"/>
    </row>
    <row r="30" spans="1:18" ht="15" x14ac:dyDescent="0.25">
      <c r="D30" s="5" t="s">
        <v>539</v>
      </c>
      <c r="J30" s="26" t="s">
        <v>46</v>
      </c>
      <c r="K30" s="19">
        <f>PRODUCT(K29/2)</f>
        <v>1831.5</v>
      </c>
      <c r="M30" s="29" t="s">
        <v>108</v>
      </c>
      <c r="N30" s="6">
        <v>4</v>
      </c>
      <c r="O30" s="16">
        <v>1</v>
      </c>
      <c r="P30" s="6">
        <v>3</v>
      </c>
      <c r="Q30" s="28">
        <f t="shared" si="1"/>
        <v>0.25</v>
      </c>
      <c r="R30"/>
    </row>
    <row r="31" spans="1:18" ht="15" x14ac:dyDescent="0.25">
      <c r="D31" s="37"/>
      <c r="E31" s="14"/>
      <c r="H31" s="14"/>
      <c r="M31" s="7" t="s">
        <v>110</v>
      </c>
      <c r="N31" s="6">
        <v>5</v>
      </c>
      <c r="O31" s="16">
        <v>1</v>
      </c>
      <c r="P31" s="6">
        <v>4</v>
      </c>
      <c r="Q31" s="28">
        <f t="shared" si="1"/>
        <v>0.2</v>
      </c>
      <c r="R31"/>
    </row>
    <row r="32" spans="1:18" ht="15" x14ac:dyDescent="0.25">
      <c r="A32" s="12"/>
      <c r="B32" s="12"/>
      <c r="C32" s="12"/>
      <c r="D32" s="10"/>
      <c r="E32" s="11"/>
      <c r="F32" s="13"/>
      <c r="G32" s="12"/>
      <c r="H32" s="12"/>
      <c r="I32" s="12"/>
      <c r="J32" s="12"/>
      <c r="K32" s="12"/>
      <c r="M32" s="29" t="s">
        <v>113</v>
      </c>
      <c r="N32" s="6">
        <v>1</v>
      </c>
      <c r="O32" s="16">
        <v>0</v>
      </c>
      <c r="P32" s="6">
        <v>1</v>
      </c>
      <c r="Q32" s="28">
        <f t="shared" si="1"/>
        <v>0</v>
      </c>
      <c r="R32"/>
    </row>
    <row r="33" spans="1:18" ht="15" x14ac:dyDescent="0.25">
      <c r="A33" s="6">
        <v>6</v>
      </c>
      <c r="B33" s="6">
        <v>9</v>
      </c>
      <c r="C33" s="17">
        <v>1992</v>
      </c>
      <c r="D33" s="26" t="s">
        <v>112</v>
      </c>
      <c r="E33" s="14" t="s">
        <v>44</v>
      </c>
      <c r="F33" s="37" t="s">
        <v>109</v>
      </c>
      <c r="G33" s="6">
        <v>3</v>
      </c>
      <c r="H33" s="14" t="s">
        <v>44</v>
      </c>
      <c r="I33" s="6">
        <v>9</v>
      </c>
      <c r="K33" s="6">
        <v>2209</v>
      </c>
      <c r="M33" s="29" t="s">
        <v>118</v>
      </c>
      <c r="N33" s="6">
        <v>1</v>
      </c>
      <c r="O33" s="16">
        <v>0</v>
      </c>
      <c r="P33" s="6">
        <v>1</v>
      </c>
      <c r="Q33" s="28">
        <f t="shared" si="1"/>
        <v>0</v>
      </c>
      <c r="R33"/>
    </row>
    <row r="34" spans="1:18" ht="15" x14ac:dyDescent="0.25">
      <c r="A34" s="6">
        <v>12</v>
      </c>
      <c r="B34" s="6">
        <v>9</v>
      </c>
      <c r="C34" s="17">
        <v>1992</v>
      </c>
      <c r="D34" s="37" t="s">
        <v>109</v>
      </c>
      <c r="E34" s="14" t="s">
        <v>44</v>
      </c>
      <c r="F34" s="26" t="s">
        <v>112</v>
      </c>
      <c r="G34" s="6">
        <v>29</v>
      </c>
      <c r="H34" s="14" t="s">
        <v>44</v>
      </c>
      <c r="I34" s="6">
        <v>1</v>
      </c>
      <c r="K34" s="6">
        <v>2396</v>
      </c>
      <c r="M34" s="29" t="s">
        <v>119</v>
      </c>
      <c r="N34" s="6">
        <v>1</v>
      </c>
      <c r="O34" s="16">
        <v>0</v>
      </c>
      <c r="P34" s="6">
        <v>1</v>
      </c>
      <c r="Q34" s="28">
        <f t="shared" si="1"/>
        <v>0</v>
      </c>
      <c r="R34"/>
    </row>
    <row r="35" spans="1:18" ht="15" x14ac:dyDescent="0.25">
      <c r="J35" s="26" t="s">
        <v>47</v>
      </c>
      <c r="K35" s="6">
        <f>SUM(K33:K34)</f>
        <v>4605</v>
      </c>
      <c r="M35" s="29" t="s">
        <v>117</v>
      </c>
      <c r="N35" s="6">
        <v>1</v>
      </c>
      <c r="O35" s="16">
        <v>0</v>
      </c>
      <c r="P35" s="6">
        <v>1</v>
      </c>
      <c r="Q35" s="28">
        <f t="shared" si="1"/>
        <v>0</v>
      </c>
      <c r="R35"/>
    </row>
    <row r="36" spans="1:18" ht="15" x14ac:dyDescent="0.25">
      <c r="D36" s="5" t="s">
        <v>540</v>
      </c>
      <c r="J36" s="26" t="s">
        <v>46</v>
      </c>
      <c r="K36" s="19">
        <f>PRODUCT(K35/2)</f>
        <v>2302.5</v>
      </c>
      <c r="N36" s="6">
        <f>SUM(N22:N35)</f>
        <v>60</v>
      </c>
      <c r="O36" s="6">
        <f>SUM(O22:O35)</f>
        <v>30</v>
      </c>
      <c r="P36" s="6">
        <f>SUM(P22:P35)</f>
        <v>30</v>
      </c>
      <c r="R36"/>
    </row>
    <row r="37" spans="1:18" ht="15" x14ac:dyDescent="0.25">
      <c r="F37" s="26"/>
      <c r="G37" s="18"/>
      <c r="H37" s="14"/>
      <c r="I37" s="18"/>
      <c r="J37" s="19"/>
      <c r="K37" s="19"/>
      <c r="N37" s="7"/>
      <c r="R37"/>
    </row>
    <row r="38" spans="1:18" ht="15" x14ac:dyDescent="0.25">
      <c r="A38" s="12"/>
      <c r="B38" s="12"/>
      <c r="C38" s="12"/>
      <c r="D38" s="10"/>
      <c r="E38" s="11"/>
      <c r="F38" s="13"/>
      <c r="G38" s="12"/>
      <c r="H38" s="12"/>
      <c r="I38" s="12"/>
      <c r="J38" s="12"/>
      <c r="K38" s="12"/>
      <c r="N38" s="7"/>
      <c r="R38"/>
    </row>
    <row r="39" spans="1:18" ht="15" x14ac:dyDescent="0.25">
      <c r="A39" s="6">
        <v>29</v>
      </c>
      <c r="B39" s="6">
        <v>8</v>
      </c>
      <c r="C39" s="17">
        <v>1993</v>
      </c>
      <c r="D39" s="7" t="s">
        <v>5</v>
      </c>
      <c r="E39" s="14" t="s">
        <v>44</v>
      </c>
      <c r="F39" s="37" t="s">
        <v>109</v>
      </c>
      <c r="G39" s="6">
        <v>5</v>
      </c>
      <c r="H39" s="14" t="s">
        <v>44</v>
      </c>
      <c r="I39" s="6">
        <v>15</v>
      </c>
      <c r="K39" s="6">
        <v>2417</v>
      </c>
      <c r="N39" s="3" t="s">
        <v>71</v>
      </c>
      <c r="R39"/>
    </row>
    <row r="40" spans="1:18" ht="15" x14ac:dyDescent="0.25">
      <c r="A40" s="6">
        <v>4</v>
      </c>
      <c r="B40" s="6">
        <v>9</v>
      </c>
      <c r="C40" s="17">
        <v>1993</v>
      </c>
      <c r="D40" s="37" t="s">
        <v>109</v>
      </c>
      <c r="E40" s="14" t="s">
        <v>44</v>
      </c>
      <c r="F40" s="7" t="s">
        <v>5</v>
      </c>
      <c r="G40" s="6">
        <v>7</v>
      </c>
      <c r="H40" s="14" t="s">
        <v>44</v>
      </c>
      <c r="I40" s="6">
        <v>1</v>
      </c>
      <c r="K40" s="6">
        <v>2080</v>
      </c>
      <c r="N40" s="6" t="s">
        <v>72</v>
      </c>
      <c r="O40" s="6" t="s">
        <v>73</v>
      </c>
      <c r="P40" s="6" t="s">
        <v>74</v>
      </c>
      <c r="Q40" s="6" t="s">
        <v>75</v>
      </c>
      <c r="R40"/>
    </row>
    <row r="41" spans="1:18" ht="15" x14ac:dyDescent="0.25">
      <c r="J41" s="26" t="s">
        <v>47</v>
      </c>
      <c r="K41" s="6">
        <f>SUM(K39:K40)</f>
        <v>4497</v>
      </c>
      <c r="N41" s="6">
        <v>1987</v>
      </c>
      <c r="O41" s="6">
        <v>2</v>
      </c>
      <c r="P41" s="6">
        <v>2705</v>
      </c>
      <c r="Q41" s="19">
        <f t="shared" ref="Q41:Q50" si="2">PRODUCT(P41/O41)</f>
        <v>1352.5</v>
      </c>
      <c r="R41"/>
    </row>
    <row r="42" spans="1:18" ht="15" x14ac:dyDescent="0.25">
      <c r="D42" s="5" t="s">
        <v>540</v>
      </c>
      <c r="J42" s="26" t="s">
        <v>46</v>
      </c>
      <c r="K42" s="19">
        <f>PRODUCT(K41/2)</f>
        <v>2248.5</v>
      </c>
      <c r="N42" s="6">
        <v>1988</v>
      </c>
      <c r="O42" s="6">
        <v>2</v>
      </c>
      <c r="P42" s="6">
        <v>2570</v>
      </c>
      <c r="Q42" s="19">
        <f t="shared" si="2"/>
        <v>1285</v>
      </c>
      <c r="R42"/>
    </row>
    <row r="43" spans="1:18" ht="15" x14ac:dyDescent="0.25">
      <c r="F43" s="26"/>
      <c r="G43" s="18"/>
      <c r="H43" s="14"/>
      <c r="I43" s="18"/>
      <c r="J43" s="19"/>
      <c r="K43" s="19"/>
      <c r="N43" s="6">
        <v>1989</v>
      </c>
      <c r="O43" s="6">
        <v>2</v>
      </c>
      <c r="P43" s="6">
        <v>5041</v>
      </c>
      <c r="Q43" s="19">
        <f t="shared" si="2"/>
        <v>2520.5</v>
      </c>
      <c r="R43"/>
    </row>
    <row r="44" spans="1:18" ht="15" x14ac:dyDescent="0.25">
      <c r="A44" s="9"/>
      <c r="B44" s="9"/>
      <c r="C44" s="9"/>
      <c r="D44" s="52"/>
      <c r="E44" s="9"/>
      <c r="F44" s="52"/>
      <c r="G44" s="9"/>
      <c r="H44" s="9"/>
      <c r="I44" s="9"/>
      <c r="J44" s="46"/>
      <c r="K44" s="53"/>
      <c r="N44" s="6">
        <v>1990</v>
      </c>
      <c r="O44" s="6">
        <v>2</v>
      </c>
      <c r="P44" s="6">
        <v>5954</v>
      </c>
      <c r="Q44" s="19">
        <f t="shared" si="2"/>
        <v>2977</v>
      </c>
      <c r="R44"/>
    </row>
    <row r="45" spans="1:18" ht="15" x14ac:dyDescent="0.25">
      <c r="A45" s="6">
        <v>4</v>
      </c>
      <c r="B45" s="6">
        <v>9</v>
      </c>
      <c r="C45" s="6">
        <v>1994</v>
      </c>
      <c r="D45" s="7" t="s">
        <v>5</v>
      </c>
      <c r="E45" s="14" t="s">
        <v>44</v>
      </c>
      <c r="F45" s="5" t="s">
        <v>49</v>
      </c>
      <c r="G45" s="6">
        <v>0</v>
      </c>
      <c r="H45" s="14" t="s">
        <v>44</v>
      </c>
      <c r="I45" s="6">
        <v>2</v>
      </c>
      <c r="J45" s="23" t="s">
        <v>541</v>
      </c>
      <c r="K45" s="20">
        <v>2212</v>
      </c>
      <c r="N45" s="6">
        <v>1991</v>
      </c>
      <c r="O45" s="6">
        <v>2</v>
      </c>
      <c r="P45" s="6">
        <v>3663</v>
      </c>
      <c r="Q45" s="19">
        <f t="shared" si="2"/>
        <v>1831.5</v>
      </c>
      <c r="R45"/>
    </row>
    <row r="46" spans="1:18" ht="15" x14ac:dyDescent="0.25">
      <c r="A46" s="6">
        <v>10</v>
      </c>
      <c r="B46" s="6">
        <v>9</v>
      </c>
      <c r="C46" s="6">
        <v>1994</v>
      </c>
      <c r="D46" s="5" t="s">
        <v>49</v>
      </c>
      <c r="E46" s="14" t="s">
        <v>44</v>
      </c>
      <c r="F46" s="7" t="s">
        <v>5</v>
      </c>
      <c r="G46" s="6">
        <v>2</v>
      </c>
      <c r="H46" s="14" t="s">
        <v>44</v>
      </c>
      <c r="I46" s="6">
        <v>0</v>
      </c>
      <c r="J46" s="23" t="s">
        <v>542</v>
      </c>
      <c r="K46" s="20">
        <v>1692</v>
      </c>
      <c r="N46" s="6">
        <v>1992</v>
      </c>
      <c r="O46" s="6">
        <v>2</v>
      </c>
      <c r="P46" s="6">
        <v>4605</v>
      </c>
      <c r="Q46" s="19">
        <f t="shared" si="2"/>
        <v>2302.5</v>
      </c>
      <c r="R46"/>
    </row>
    <row r="47" spans="1:18" ht="15" x14ac:dyDescent="0.25">
      <c r="J47" s="26" t="s">
        <v>47</v>
      </c>
      <c r="K47" s="6">
        <f>SUM(K45:K46)</f>
        <v>3904</v>
      </c>
      <c r="N47" s="6">
        <v>1993</v>
      </c>
      <c r="O47" s="6">
        <v>2</v>
      </c>
      <c r="P47" s="6">
        <v>4497</v>
      </c>
      <c r="Q47" s="19">
        <f t="shared" si="2"/>
        <v>2248.5</v>
      </c>
      <c r="R47"/>
    </row>
    <row r="48" spans="1:18" ht="15" x14ac:dyDescent="0.25">
      <c r="D48" s="5" t="s">
        <v>543</v>
      </c>
      <c r="J48" s="26" t="s">
        <v>46</v>
      </c>
      <c r="K48" s="19">
        <f>PRODUCT(K47/2)</f>
        <v>1952</v>
      </c>
      <c r="N48" s="6">
        <v>1994</v>
      </c>
      <c r="O48" s="6">
        <v>2</v>
      </c>
      <c r="P48" s="6">
        <v>3904</v>
      </c>
      <c r="Q48" s="19">
        <f t="shared" si="2"/>
        <v>1952</v>
      </c>
      <c r="R48"/>
    </row>
    <row r="49" spans="1:18" ht="15" x14ac:dyDescent="0.25">
      <c r="N49" s="6">
        <v>1995</v>
      </c>
      <c r="O49" s="6">
        <v>3</v>
      </c>
      <c r="P49" s="6">
        <v>7416</v>
      </c>
      <c r="Q49" s="19">
        <f t="shared" si="2"/>
        <v>2472</v>
      </c>
      <c r="R49"/>
    </row>
    <row r="50" spans="1:18" ht="15" x14ac:dyDescent="0.25">
      <c r="A50" s="9"/>
      <c r="B50" s="9"/>
      <c r="C50" s="9"/>
      <c r="D50" s="52"/>
      <c r="E50" s="9"/>
      <c r="F50" s="52"/>
      <c r="G50" s="9"/>
      <c r="H50" s="9"/>
      <c r="I50" s="9"/>
      <c r="J50" s="46"/>
      <c r="K50" s="53"/>
      <c r="N50" s="6">
        <v>1996</v>
      </c>
      <c r="O50" s="6">
        <v>5</v>
      </c>
      <c r="P50" s="6">
        <v>9808</v>
      </c>
      <c r="Q50" s="19">
        <f t="shared" si="2"/>
        <v>1961.6</v>
      </c>
      <c r="R50"/>
    </row>
    <row r="51" spans="1:18" ht="15" x14ac:dyDescent="0.25">
      <c r="A51" s="6">
        <v>3</v>
      </c>
      <c r="B51" s="6">
        <v>9</v>
      </c>
      <c r="C51" s="6">
        <v>1995</v>
      </c>
      <c r="D51" s="5" t="s">
        <v>49</v>
      </c>
      <c r="E51" s="14" t="s">
        <v>44</v>
      </c>
      <c r="F51" s="7" t="s">
        <v>5</v>
      </c>
      <c r="G51" s="6">
        <v>2</v>
      </c>
      <c r="H51" s="14" t="s">
        <v>44</v>
      </c>
      <c r="I51" s="6">
        <v>0</v>
      </c>
      <c r="J51" s="23" t="s">
        <v>11</v>
      </c>
      <c r="K51" s="20">
        <v>2183</v>
      </c>
      <c r="N51" s="6">
        <v>1997</v>
      </c>
      <c r="O51" s="6">
        <v>4</v>
      </c>
      <c r="P51" s="6">
        <v>4825</v>
      </c>
      <c r="Q51" s="19">
        <v>1206</v>
      </c>
      <c r="R51"/>
    </row>
    <row r="52" spans="1:18" ht="15" x14ac:dyDescent="0.25">
      <c r="A52" s="6">
        <v>5</v>
      </c>
      <c r="B52" s="6">
        <v>9</v>
      </c>
      <c r="C52" s="6">
        <v>1995</v>
      </c>
      <c r="D52" s="7" t="s">
        <v>5</v>
      </c>
      <c r="E52" s="14" t="s">
        <v>44</v>
      </c>
      <c r="F52" s="5" t="s">
        <v>49</v>
      </c>
      <c r="G52" s="6">
        <v>0</v>
      </c>
      <c r="H52" s="14" t="s">
        <v>44</v>
      </c>
      <c r="I52" s="6">
        <v>2</v>
      </c>
      <c r="J52" s="23" t="s">
        <v>544</v>
      </c>
      <c r="K52" s="20">
        <v>2112</v>
      </c>
      <c r="N52" s="6">
        <v>1998</v>
      </c>
      <c r="O52" s="6">
        <v>5</v>
      </c>
      <c r="P52" s="6">
        <v>7968</v>
      </c>
      <c r="Q52" s="19">
        <f t="shared" ref="Q52:Q71" si="3">PRODUCT(P52/O52)</f>
        <v>1593.6</v>
      </c>
      <c r="R52"/>
    </row>
    <row r="53" spans="1:18" ht="15" x14ac:dyDescent="0.25">
      <c r="A53" s="6">
        <v>7</v>
      </c>
      <c r="B53" s="6">
        <v>9</v>
      </c>
      <c r="C53" s="6">
        <v>1995</v>
      </c>
      <c r="D53" s="5" t="s">
        <v>49</v>
      </c>
      <c r="E53" s="14" t="s">
        <v>44</v>
      </c>
      <c r="F53" s="7" t="s">
        <v>5</v>
      </c>
      <c r="G53" s="6">
        <v>2</v>
      </c>
      <c r="H53" s="14" t="s">
        <v>44</v>
      </c>
      <c r="I53" s="6">
        <v>0</v>
      </c>
      <c r="J53" s="23" t="s">
        <v>545</v>
      </c>
      <c r="K53" s="20">
        <v>3121</v>
      </c>
      <c r="N53" s="6">
        <v>1999</v>
      </c>
      <c r="O53" s="6">
        <v>4</v>
      </c>
      <c r="P53" s="6">
        <v>6695</v>
      </c>
      <c r="Q53" s="19">
        <f t="shared" si="3"/>
        <v>1673.75</v>
      </c>
      <c r="R53"/>
    </row>
    <row r="54" spans="1:18" ht="15" x14ac:dyDescent="0.25">
      <c r="J54" s="26" t="s">
        <v>47</v>
      </c>
      <c r="K54" s="6">
        <f>SUM(K51:K53)</f>
        <v>7416</v>
      </c>
      <c r="N54" s="6">
        <v>2000</v>
      </c>
      <c r="O54" s="6">
        <v>4</v>
      </c>
      <c r="P54" s="6">
        <v>5090</v>
      </c>
      <c r="Q54" s="19">
        <f t="shared" si="3"/>
        <v>1272.5</v>
      </c>
      <c r="R54"/>
    </row>
    <row r="55" spans="1:18" ht="15" x14ac:dyDescent="0.25">
      <c r="D55" s="5" t="s">
        <v>546</v>
      </c>
      <c r="J55" s="26" t="s">
        <v>46</v>
      </c>
      <c r="K55" s="19">
        <f>PRODUCT(K54/3)</f>
        <v>2472</v>
      </c>
      <c r="N55" s="6">
        <v>2001</v>
      </c>
      <c r="O55" s="6">
        <v>3</v>
      </c>
      <c r="P55" s="6">
        <v>4778</v>
      </c>
      <c r="Q55" s="19">
        <f t="shared" si="3"/>
        <v>1592.6666666666667</v>
      </c>
      <c r="R55"/>
    </row>
    <row r="56" spans="1:18" ht="15" x14ac:dyDescent="0.25">
      <c r="E56" s="6"/>
      <c r="H56" s="14"/>
      <c r="J56" s="23"/>
      <c r="K56" s="20"/>
      <c r="N56" s="6">
        <v>2002</v>
      </c>
      <c r="O56" s="6">
        <v>5</v>
      </c>
      <c r="P56" s="6">
        <v>9543</v>
      </c>
      <c r="Q56" s="19">
        <f t="shared" si="3"/>
        <v>1908.6</v>
      </c>
      <c r="R56"/>
    </row>
    <row r="57" spans="1:18" ht="15" x14ac:dyDescent="0.25">
      <c r="A57" s="9"/>
      <c r="B57" s="9"/>
      <c r="C57" s="9"/>
      <c r="D57" s="52"/>
      <c r="E57" s="9"/>
      <c r="F57" s="52"/>
      <c r="G57" s="9"/>
      <c r="H57" s="9"/>
      <c r="I57" s="9"/>
      <c r="J57" s="46"/>
      <c r="K57" s="53"/>
      <c r="N57" s="6">
        <v>2003</v>
      </c>
      <c r="O57" s="6">
        <v>3</v>
      </c>
      <c r="P57" s="6">
        <v>4248</v>
      </c>
      <c r="Q57" s="19">
        <f t="shared" si="3"/>
        <v>1416</v>
      </c>
      <c r="R57"/>
    </row>
    <row r="58" spans="1:18" ht="15" x14ac:dyDescent="0.25">
      <c r="A58" s="6">
        <v>1</v>
      </c>
      <c r="B58" s="6">
        <v>9</v>
      </c>
      <c r="C58" s="6">
        <v>1996</v>
      </c>
      <c r="D58" s="5" t="s">
        <v>67</v>
      </c>
      <c r="E58" s="14" t="s">
        <v>44</v>
      </c>
      <c r="F58" s="7" t="s">
        <v>49</v>
      </c>
      <c r="G58" s="6">
        <v>2</v>
      </c>
      <c r="H58" s="14" t="s">
        <v>44</v>
      </c>
      <c r="I58" s="6">
        <v>0</v>
      </c>
      <c r="J58" s="23" t="s">
        <v>547</v>
      </c>
      <c r="K58" s="20">
        <v>1008</v>
      </c>
      <c r="N58" s="6">
        <v>2004</v>
      </c>
      <c r="O58" s="6">
        <v>2</v>
      </c>
      <c r="P58" s="6">
        <v>2435</v>
      </c>
      <c r="Q58" s="19">
        <f t="shared" si="3"/>
        <v>1217.5</v>
      </c>
      <c r="R58"/>
    </row>
    <row r="59" spans="1:18" ht="15" x14ac:dyDescent="0.25">
      <c r="A59" s="6">
        <v>4</v>
      </c>
      <c r="B59" s="6">
        <v>9</v>
      </c>
      <c r="C59" s="6">
        <v>1996</v>
      </c>
      <c r="D59" s="5" t="s">
        <v>49</v>
      </c>
      <c r="E59" s="14" t="s">
        <v>44</v>
      </c>
      <c r="F59" s="7" t="s">
        <v>67</v>
      </c>
      <c r="G59" s="6">
        <v>1</v>
      </c>
      <c r="H59" s="14" t="s">
        <v>44</v>
      </c>
      <c r="I59" s="6">
        <v>0</v>
      </c>
      <c r="J59" s="23" t="s">
        <v>548</v>
      </c>
      <c r="K59" s="20">
        <v>1728</v>
      </c>
      <c r="N59" s="6">
        <v>2005</v>
      </c>
      <c r="O59" s="6">
        <v>4</v>
      </c>
      <c r="P59" s="6">
        <v>6767</v>
      </c>
      <c r="Q59" s="19">
        <f t="shared" si="3"/>
        <v>1691.75</v>
      </c>
      <c r="R59"/>
    </row>
    <row r="60" spans="1:18" ht="15" x14ac:dyDescent="0.25">
      <c r="A60" s="6">
        <v>7</v>
      </c>
      <c r="B60" s="6">
        <v>9</v>
      </c>
      <c r="C60" s="6">
        <v>1996</v>
      </c>
      <c r="D60" s="7" t="s">
        <v>67</v>
      </c>
      <c r="E60" s="14"/>
      <c r="F60" s="5" t="s">
        <v>49</v>
      </c>
      <c r="G60" s="6">
        <v>0</v>
      </c>
      <c r="H60" s="14" t="s">
        <v>44</v>
      </c>
      <c r="I60" s="6">
        <v>1</v>
      </c>
      <c r="J60" s="23" t="s">
        <v>34</v>
      </c>
      <c r="K60" s="20">
        <v>638</v>
      </c>
      <c r="N60" s="6">
        <v>2006</v>
      </c>
      <c r="O60" s="6">
        <v>5</v>
      </c>
      <c r="P60" s="6">
        <v>8306</v>
      </c>
      <c r="Q60" s="19">
        <f t="shared" si="3"/>
        <v>1661.2</v>
      </c>
      <c r="R60"/>
    </row>
    <row r="61" spans="1:18" ht="15" x14ac:dyDescent="0.25">
      <c r="A61" s="6">
        <v>8</v>
      </c>
      <c r="B61" s="6">
        <v>9</v>
      </c>
      <c r="C61" s="6">
        <v>1996</v>
      </c>
      <c r="D61" s="7" t="s">
        <v>49</v>
      </c>
      <c r="E61" s="14" t="s">
        <v>44</v>
      </c>
      <c r="F61" s="5" t="s">
        <v>67</v>
      </c>
      <c r="G61" s="6">
        <v>1</v>
      </c>
      <c r="H61" s="14" t="s">
        <v>44</v>
      </c>
      <c r="I61" s="6">
        <v>2</v>
      </c>
      <c r="J61" s="23" t="s">
        <v>549</v>
      </c>
      <c r="K61" s="20">
        <v>3587</v>
      </c>
      <c r="N61" s="6">
        <v>2007</v>
      </c>
      <c r="O61" s="6">
        <v>3</v>
      </c>
      <c r="P61" s="6">
        <v>2712</v>
      </c>
      <c r="Q61" s="19">
        <f t="shared" si="3"/>
        <v>904</v>
      </c>
      <c r="R61"/>
    </row>
    <row r="62" spans="1:18" ht="15" x14ac:dyDescent="0.25">
      <c r="A62" s="6">
        <v>15</v>
      </c>
      <c r="B62" s="6">
        <v>9</v>
      </c>
      <c r="C62" s="6">
        <v>1996</v>
      </c>
      <c r="D62" s="5" t="s">
        <v>67</v>
      </c>
      <c r="E62" s="14" t="s">
        <v>44</v>
      </c>
      <c r="F62" s="7" t="s">
        <v>49</v>
      </c>
      <c r="G62" s="6">
        <v>1</v>
      </c>
      <c r="H62" s="14" t="s">
        <v>44</v>
      </c>
      <c r="I62" s="6">
        <v>0</v>
      </c>
      <c r="J62" s="23" t="s">
        <v>550</v>
      </c>
      <c r="K62" s="20">
        <v>2847</v>
      </c>
      <c r="N62" s="6">
        <v>2008</v>
      </c>
      <c r="O62" s="6">
        <v>3</v>
      </c>
      <c r="P62" s="6">
        <v>4047</v>
      </c>
      <c r="Q62" s="19">
        <f t="shared" si="3"/>
        <v>1349</v>
      </c>
      <c r="R62"/>
    </row>
    <row r="63" spans="1:18" ht="15" x14ac:dyDescent="0.25">
      <c r="J63" s="26" t="s">
        <v>47</v>
      </c>
      <c r="K63" s="6">
        <f>SUM(K58:K62)</f>
        <v>9808</v>
      </c>
      <c r="N63" s="6">
        <v>2009</v>
      </c>
      <c r="O63" s="6">
        <v>3</v>
      </c>
      <c r="P63" s="6">
        <v>3724</v>
      </c>
      <c r="Q63" s="19">
        <f t="shared" si="3"/>
        <v>1241.3333333333333</v>
      </c>
      <c r="R63"/>
    </row>
    <row r="64" spans="1:18" ht="15" x14ac:dyDescent="0.25">
      <c r="D64" s="5" t="s">
        <v>551</v>
      </c>
      <c r="J64" s="26" t="s">
        <v>46</v>
      </c>
      <c r="K64" s="19">
        <f>PRODUCT(K63/5)</f>
        <v>1961.6</v>
      </c>
      <c r="N64" s="6">
        <v>2010</v>
      </c>
      <c r="O64" s="6">
        <v>3</v>
      </c>
      <c r="P64" s="6">
        <v>5377</v>
      </c>
      <c r="Q64" s="19">
        <f t="shared" si="3"/>
        <v>1792.3333333333333</v>
      </c>
      <c r="R64"/>
    </row>
    <row r="65" spans="1:18" ht="15" x14ac:dyDescent="0.25">
      <c r="D65" s="5"/>
      <c r="J65" s="26"/>
      <c r="K65" s="19"/>
      <c r="N65" s="6">
        <v>2011</v>
      </c>
      <c r="O65" s="6">
        <v>4</v>
      </c>
      <c r="P65" s="6">
        <v>5637</v>
      </c>
      <c r="Q65" s="19">
        <f t="shared" si="3"/>
        <v>1409.25</v>
      </c>
      <c r="R65"/>
    </row>
    <row r="66" spans="1:18" ht="15" x14ac:dyDescent="0.25">
      <c r="A66" s="12"/>
      <c r="B66" s="12"/>
      <c r="C66" s="12"/>
      <c r="D66" s="10"/>
      <c r="E66" s="12"/>
      <c r="F66" s="13"/>
      <c r="G66" s="12"/>
      <c r="H66" s="12"/>
      <c r="I66" s="12"/>
      <c r="J66" s="47"/>
      <c r="K66" s="54"/>
      <c r="N66" s="6">
        <v>2012</v>
      </c>
      <c r="O66" s="6">
        <v>5</v>
      </c>
      <c r="P66" s="6">
        <v>9529</v>
      </c>
      <c r="Q66" s="19">
        <f t="shared" si="3"/>
        <v>1905.8</v>
      </c>
      <c r="R66"/>
    </row>
    <row r="67" spans="1:18" ht="15" x14ac:dyDescent="0.25">
      <c r="A67" s="6">
        <v>4</v>
      </c>
      <c r="B67" s="6">
        <v>9</v>
      </c>
      <c r="C67" s="6">
        <v>1997</v>
      </c>
      <c r="D67" s="5" t="s">
        <v>67</v>
      </c>
      <c r="E67" s="14" t="s">
        <v>44</v>
      </c>
      <c r="F67" s="7" t="s">
        <v>109</v>
      </c>
      <c r="G67" s="6">
        <v>2</v>
      </c>
      <c r="H67" s="14" t="s">
        <v>44</v>
      </c>
      <c r="I67" s="6">
        <v>1</v>
      </c>
      <c r="J67" s="23" t="s">
        <v>552</v>
      </c>
      <c r="K67" s="20">
        <v>1307</v>
      </c>
      <c r="N67" s="6">
        <v>2013</v>
      </c>
      <c r="O67" s="6">
        <v>3</v>
      </c>
      <c r="P67" s="6">
        <v>4710</v>
      </c>
      <c r="Q67" s="19">
        <f t="shared" si="3"/>
        <v>1570</v>
      </c>
      <c r="R67"/>
    </row>
    <row r="68" spans="1:18" ht="15" x14ac:dyDescent="0.25">
      <c r="A68" s="6">
        <v>7</v>
      </c>
      <c r="B68" s="6">
        <v>9</v>
      </c>
      <c r="C68" s="6">
        <v>1997</v>
      </c>
      <c r="D68" s="5" t="s">
        <v>109</v>
      </c>
      <c r="E68" s="14" t="s">
        <v>44</v>
      </c>
      <c r="F68" s="7" t="s">
        <v>67</v>
      </c>
      <c r="G68" s="6">
        <v>1</v>
      </c>
      <c r="H68" s="14" t="s">
        <v>44</v>
      </c>
      <c r="I68" s="6">
        <v>0</v>
      </c>
      <c r="J68" s="23" t="s">
        <v>553</v>
      </c>
      <c r="K68" s="20">
        <v>1210</v>
      </c>
      <c r="N68" s="6">
        <v>2014</v>
      </c>
      <c r="O68" s="6">
        <v>5</v>
      </c>
      <c r="P68" s="6">
        <v>6939</v>
      </c>
      <c r="Q68" s="19">
        <f t="shared" si="3"/>
        <v>1387.8</v>
      </c>
      <c r="R68"/>
    </row>
    <row r="69" spans="1:18" ht="15" x14ac:dyDescent="0.25">
      <c r="A69" s="6">
        <v>8</v>
      </c>
      <c r="B69" s="6">
        <v>9</v>
      </c>
      <c r="C69" s="6">
        <v>1997</v>
      </c>
      <c r="D69" s="5" t="s">
        <v>67</v>
      </c>
      <c r="E69" s="14" t="s">
        <v>44</v>
      </c>
      <c r="F69" s="7" t="s">
        <v>109</v>
      </c>
      <c r="G69" s="6">
        <v>2</v>
      </c>
      <c r="H69" s="14" t="s">
        <v>44</v>
      </c>
      <c r="I69" s="6">
        <v>0</v>
      </c>
      <c r="J69" s="23" t="s">
        <v>554</v>
      </c>
      <c r="K69" s="20">
        <v>1218</v>
      </c>
      <c r="N69" s="6">
        <v>2015</v>
      </c>
      <c r="O69" s="6">
        <v>4</v>
      </c>
      <c r="P69" s="6">
        <v>4054</v>
      </c>
      <c r="Q69" s="19">
        <f t="shared" si="3"/>
        <v>1013.5</v>
      </c>
      <c r="R69"/>
    </row>
    <row r="70" spans="1:18" ht="15" x14ac:dyDescent="0.25">
      <c r="A70" s="6">
        <v>15</v>
      </c>
      <c r="B70" s="6">
        <v>9</v>
      </c>
      <c r="C70" s="6">
        <v>1997</v>
      </c>
      <c r="D70" s="7" t="s">
        <v>109</v>
      </c>
      <c r="E70" s="14" t="s">
        <v>44</v>
      </c>
      <c r="F70" s="5" t="s">
        <v>67</v>
      </c>
      <c r="G70" s="6">
        <v>0</v>
      </c>
      <c r="H70" s="14" t="s">
        <v>44</v>
      </c>
      <c r="I70" s="6">
        <v>2</v>
      </c>
      <c r="J70" s="23" t="s">
        <v>555</v>
      </c>
      <c r="K70" s="6">
        <v>1090</v>
      </c>
      <c r="N70" s="6">
        <v>2016</v>
      </c>
      <c r="O70" s="6">
        <v>4</v>
      </c>
      <c r="P70" s="6">
        <v>5495</v>
      </c>
      <c r="Q70" s="19">
        <f t="shared" si="3"/>
        <v>1373.75</v>
      </c>
      <c r="R70"/>
    </row>
    <row r="71" spans="1:18" ht="15" x14ac:dyDescent="0.25">
      <c r="J71" s="26" t="s">
        <v>47</v>
      </c>
      <c r="K71" s="6">
        <f>SUM(K67:K70)</f>
        <v>4825</v>
      </c>
      <c r="O71" s="6">
        <f>SUM(O41:O70)</f>
        <v>100</v>
      </c>
      <c r="P71" s="6">
        <f>SUM(P41:P70)</f>
        <v>163042</v>
      </c>
      <c r="Q71" s="19">
        <f t="shared" si="3"/>
        <v>1630.42</v>
      </c>
      <c r="R71"/>
    </row>
    <row r="72" spans="1:18" ht="15" x14ac:dyDescent="0.25">
      <c r="D72" s="5" t="s">
        <v>556</v>
      </c>
      <c r="J72" s="26" t="s">
        <v>46</v>
      </c>
      <c r="K72" s="19">
        <f>PRODUCT(K71/4)</f>
        <v>1206.25</v>
      </c>
      <c r="R72"/>
    </row>
    <row r="73" spans="1:18" ht="15" x14ac:dyDescent="0.25">
      <c r="E73" s="6"/>
      <c r="G73" s="18"/>
      <c r="H73" s="14"/>
      <c r="I73" s="18"/>
      <c r="J73" s="20"/>
      <c r="K73" s="19"/>
      <c r="R73"/>
    </row>
    <row r="74" spans="1:18" ht="15" x14ac:dyDescent="0.25">
      <c r="A74" s="12"/>
      <c r="B74" s="12"/>
      <c r="C74" s="12"/>
      <c r="D74" s="10"/>
      <c r="E74" s="12"/>
      <c r="F74" s="13"/>
      <c r="G74" s="12"/>
      <c r="H74" s="12"/>
      <c r="I74" s="12"/>
      <c r="J74" s="47"/>
      <c r="K74" s="54"/>
      <c r="R74"/>
    </row>
    <row r="75" spans="1:18" ht="15" x14ac:dyDescent="0.25">
      <c r="A75" s="6">
        <v>30</v>
      </c>
      <c r="B75" s="6">
        <v>8</v>
      </c>
      <c r="C75" s="6">
        <v>1998</v>
      </c>
      <c r="D75" s="5" t="s">
        <v>49</v>
      </c>
      <c r="E75" s="14" t="s">
        <v>44</v>
      </c>
      <c r="F75" s="7" t="s">
        <v>112</v>
      </c>
      <c r="G75" s="6">
        <v>2</v>
      </c>
      <c r="H75" s="14" t="s">
        <v>44</v>
      </c>
      <c r="I75" s="6">
        <v>0</v>
      </c>
      <c r="J75" s="23" t="s">
        <v>557</v>
      </c>
      <c r="K75" s="20">
        <v>1512</v>
      </c>
      <c r="R75"/>
    </row>
    <row r="76" spans="1:18" ht="15" x14ac:dyDescent="0.25">
      <c r="A76" s="6">
        <v>2</v>
      </c>
      <c r="B76" s="6">
        <v>9</v>
      </c>
      <c r="C76" s="6">
        <v>1998</v>
      </c>
      <c r="D76" s="5" t="s">
        <v>112</v>
      </c>
      <c r="E76" s="14" t="s">
        <v>44</v>
      </c>
      <c r="F76" s="7" t="s">
        <v>49</v>
      </c>
      <c r="G76" s="6">
        <v>2</v>
      </c>
      <c r="H76" s="14" t="s">
        <v>44</v>
      </c>
      <c r="I76" s="6">
        <v>0</v>
      </c>
      <c r="J76" s="23" t="s">
        <v>558</v>
      </c>
      <c r="K76" s="20">
        <v>1397</v>
      </c>
      <c r="R76"/>
    </row>
    <row r="77" spans="1:18" ht="15" x14ac:dyDescent="0.25">
      <c r="A77" s="6">
        <v>5</v>
      </c>
      <c r="B77" s="6">
        <v>9</v>
      </c>
      <c r="C77" s="6">
        <v>1998</v>
      </c>
      <c r="D77" s="5" t="s">
        <v>49</v>
      </c>
      <c r="E77" s="14" t="s">
        <v>44</v>
      </c>
      <c r="F77" s="7" t="s">
        <v>112</v>
      </c>
      <c r="G77" s="6">
        <v>1</v>
      </c>
      <c r="H77" s="14" t="s">
        <v>44</v>
      </c>
      <c r="I77" s="6">
        <v>0</v>
      </c>
      <c r="J77" s="23" t="s">
        <v>559</v>
      </c>
      <c r="K77" s="20">
        <v>1495</v>
      </c>
      <c r="R77"/>
    </row>
    <row r="78" spans="1:18" ht="15" x14ac:dyDescent="0.25">
      <c r="A78" s="6">
        <v>12</v>
      </c>
      <c r="B78" s="6">
        <v>9</v>
      </c>
      <c r="C78" s="6">
        <v>1998</v>
      </c>
      <c r="D78" s="5" t="s">
        <v>112</v>
      </c>
      <c r="E78" s="14" t="s">
        <v>44</v>
      </c>
      <c r="F78" s="7" t="s">
        <v>49</v>
      </c>
      <c r="G78" s="6">
        <v>2</v>
      </c>
      <c r="H78" s="14" t="s">
        <v>44</v>
      </c>
      <c r="I78" s="6">
        <v>1</v>
      </c>
      <c r="J78" s="23" t="s">
        <v>560</v>
      </c>
      <c r="K78" s="20">
        <v>1821</v>
      </c>
      <c r="R78"/>
    </row>
    <row r="79" spans="1:18" ht="15" x14ac:dyDescent="0.25">
      <c r="A79" s="6">
        <v>13</v>
      </c>
      <c r="B79" s="6">
        <v>9</v>
      </c>
      <c r="C79" s="6">
        <v>1998</v>
      </c>
      <c r="D79" s="7" t="s">
        <v>49</v>
      </c>
      <c r="E79" s="14" t="s">
        <v>44</v>
      </c>
      <c r="F79" s="5" t="s">
        <v>112</v>
      </c>
      <c r="G79" s="6">
        <v>0</v>
      </c>
      <c r="H79" s="14" t="s">
        <v>44</v>
      </c>
      <c r="I79" s="6">
        <v>1</v>
      </c>
      <c r="J79" s="23" t="s">
        <v>34</v>
      </c>
      <c r="K79" s="20">
        <v>1743</v>
      </c>
      <c r="R79"/>
    </row>
    <row r="80" spans="1:18" ht="15" x14ac:dyDescent="0.25">
      <c r="J80" s="26" t="s">
        <v>47</v>
      </c>
      <c r="K80" s="6">
        <f>SUM(K75:K79)</f>
        <v>7968</v>
      </c>
      <c r="R80"/>
    </row>
    <row r="81" spans="1:18" ht="15" x14ac:dyDescent="0.25">
      <c r="D81" s="5" t="s">
        <v>561</v>
      </c>
      <c r="J81" s="26" t="s">
        <v>46</v>
      </c>
      <c r="K81" s="19">
        <f>PRODUCT(K80/5)</f>
        <v>1593.6</v>
      </c>
      <c r="L81"/>
      <c r="M81"/>
      <c r="N81"/>
      <c r="O81"/>
      <c r="P81"/>
      <c r="Q81"/>
      <c r="R81"/>
    </row>
    <row r="82" spans="1:18" ht="15" x14ac:dyDescent="0.25">
      <c r="E82" s="14"/>
      <c r="G82" s="18"/>
      <c r="H82" s="14"/>
      <c r="I82" s="18"/>
      <c r="J82" s="20"/>
      <c r="K82" s="19"/>
      <c r="L82"/>
      <c r="M82"/>
      <c r="N82"/>
      <c r="O82"/>
      <c r="P82"/>
      <c r="Q82"/>
      <c r="R82"/>
    </row>
    <row r="83" spans="1:18" ht="15" x14ac:dyDescent="0.25">
      <c r="A83" s="12"/>
      <c r="B83" s="12"/>
      <c r="C83" s="12"/>
      <c r="D83" s="10"/>
      <c r="E83" s="12"/>
      <c r="F83" s="13"/>
      <c r="G83" s="12"/>
      <c r="H83" s="12"/>
      <c r="I83" s="12"/>
      <c r="J83" s="47"/>
      <c r="K83" s="54"/>
      <c r="L83"/>
      <c r="M83"/>
      <c r="N83"/>
      <c r="O83"/>
      <c r="P83"/>
      <c r="Q83"/>
      <c r="R83"/>
    </row>
    <row r="84" spans="1:18" ht="15" x14ac:dyDescent="0.25">
      <c r="A84" s="6">
        <v>4</v>
      </c>
      <c r="B84" s="6">
        <v>9</v>
      </c>
      <c r="C84" s="6">
        <v>1999</v>
      </c>
      <c r="D84" s="5" t="s">
        <v>5</v>
      </c>
      <c r="E84" s="14" t="s">
        <v>44</v>
      </c>
      <c r="F84" s="7" t="s">
        <v>49</v>
      </c>
      <c r="G84" s="6">
        <v>2</v>
      </c>
      <c r="H84" s="14" t="s">
        <v>44</v>
      </c>
      <c r="I84" s="6">
        <v>0</v>
      </c>
      <c r="J84" s="23" t="s">
        <v>562</v>
      </c>
      <c r="K84" s="20">
        <v>1034</v>
      </c>
      <c r="L84"/>
      <c r="M84"/>
      <c r="N84"/>
      <c r="O84"/>
      <c r="P84"/>
      <c r="Q84"/>
      <c r="R84"/>
    </row>
    <row r="85" spans="1:18" ht="15" x14ac:dyDescent="0.25">
      <c r="A85" s="6">
        <v>5</v>
      </c>
      <c r="B85" s="6">
        <v>9</v>
      </c>
      <c r="C85" s="6">
        <v>1999</v>
      </c>
      <c r="D85" s="7" t="s">
        <v>49</v>
      </c>
      <c r="E85" s="14" t="s">
        <v>44</v>
      </c>
      <c r="F85" s="5" t="s">
        <v>5</v>
      </c>
      <c r="G85" s="6">
        <v>0</v>
      </c>
      <c r="H85" s="14" t="s">
        <v>44</v>
      </c>
      <c r="I85" s="6">
        <v>2</v>
      </c>
      <c r="J85" s="23" t="s">
        <v>98</v>
      </c>
      <c r="K85" s="20">
        <v>1670</v>
      </c>
      <c r="L85"/>
      <c r="M85"/>
      <c r="N85"/>
      <c r="O85"/>
      <c r="P85"/>
      <c r="Q85"/>
      <c r="R85"/>
    </row>
    <row r="86" spans="1:18" ht="15" x14ac:dyDescent="0.25">
      <c r="A86" s="6">
        <v>8</v>
      </c>
      <c r="B86" s="6">
        <v>9</v>
      </c>
      <c r="C86" s="6">
        <v>1999</v>
      </c>
      <c r="D86" s="7" t="s">
        <v>5</v>
      </c>
      <c r="E86" s="14" t="s">
        <v>44</v>
      </c>
      <c r="F86" s="5" t="s">
        <v>49</v>
      </c>
      <c r="G86" s="6">
        <v>0</v>
      </c>
      <c r="H86" s="14" t="s">
        <v>44</v>
      </c>
      <c r="I86" s="6">
        <v>1</v>
      </c>
      <c r="J86" s="23" t="s">
        <v>61</v>
      </c>
      <c r="K86" s="20">
        <v>1841</v>
      </c>
      <c r="L86"/>
      <c r="M86"/>
      <c r="N86"/>
      <c r="O86"/>
      <c r="P86"/>
      <c r="Q86"/>
      <c r="R86"/>
    </row>
    <row r="87" spans="1:18" ht="15" x14ac:dyDescent="0.25">
      <c r="A87" s="6">
        <v>12</v>
      </c>
      <c r="B87" s="6">
        <v>9</v>
      </c>
      <c r="C87" s="6">
        <v>1999</v>
      </c>
      <c r="D87" s="7" t="s">
        <v>49</v>
      </c>
      <c r="E87" s="14" t="s">
        <v>44</v>
      </c>
      <c r="F87" s="5" t="s">
        <v>5</v>
      </c>
      <c r="G87" s="6">
        <v>0</v>
      </c>
      <c r="H87" s="14" t="s">
        <v>44</v>
      </c>
      <c r="I87" s="6">
        <v>1</v>
      </c>
      <c r="J87" s="23" t="s">
        <v>563</v>
      </c>
      <c r="K87" s="20">
        <v>2150</v>
      </c>
      <c r="L87"/>
      <c r="M87"/>
      <c r="N87"/>
      <c r="O87"/>
      <c r="P87"/>
      <c r="Q87"/>
      <c r="R87"/>
    </row>
    <row r="88" spans="1:18" ht="15" x14ac:dyDescent="0.25">
      <c r="J88" s="26" t="s">
        <v>47</v>
      </c>
      <c r="K88" s="6">
        <f>SUM(K84:K87)</f>
        <v>6695</v>
      </c>
      <c r="L88"/>
      <c r="M88"/>
      <c r="N88"/>
      <c r="O88"/>
      <c r="P88"/>
      <c r="Q88"/>
      <c r="R88"/>
    </row>
    <row r="89" spans="1:18" ht="15" x14ac:dyDescent="0.25">
      <c r="D89" s="5" t="s">
        <v>564</v>
      </c>
      <c r="J89" s="26" t="s">
        <v>46</v>
      </c>
      <c r="K89" s="19">
        <f>PRODUCT(K88/4)</f>
        <v>1673.75</v>
      </c>
      <c r="L89"/>
      <c r="M89"/>
      <c r="N89"/>
      <c r="O89"/>
      <c r="P89"/>
      <c r="Q89"/>
      <c r="R89"/>
    </row>
    <row r="90" spans="1:18" ht="15" x14ac:dyDescent="0.25">
      <c r="E90" s="14"/>
      <c r="G90" s="18"/>
      <c r="H90" s="14"/>
      <c r="I90" s="18"/>
      <c r="J90" s="20"/>
      <c r="K90" s="19"/>
      <c r="L90"/>
      <c r="M90"/>
      <c r="N90"/>
      <c r="O90"/>
      <c r="P90"/>
      <c r="Q90"/>
      <c r="R90"/>
    </row>
    <row r="91" spans="1:18" ht="15" x14ac:dyDescent="0.25">
      <c r="A91" s="12"/>
      <c r="B91" s="12"/>
      <c r="C91" s="12"/>
      <c r="D91" s="10"/>
      <c r="E91" s="12"/>
      <c r="F91" s="13"/>
      <c r="G91" s="12"/>
      <c r="H91" s="12"/>
      <c r="I91" s="12"/>
      <c r="J91" s="47"/>
      <c r="K91" s="54"/>
      <c r="L91"/>
      <c r="M91"/>
      <c r="N91"/>
      <c r="O91"/>
      <c r="P91"/>
      <c r="Q91"/>
      <c r="R91"/>
    </row>
    <row r="92" spans="1:18" ht="15" x14ac:dyDescent="0.25">
      <c r="A92" s="6">
        <v>6</v>
      </c>
      <c r="B92" s="6">
        <v>9</v>
      </c>
      <c r="C92" s="6">
        <v>2000</v>
      </c>
      <c r="D92" s="5" t="s">
        <v>60</v>
      </c>
      <c r="E92" s="14" t="s">
        <v>44</v>
      </c>
      <c r="F92" s="7" t="s">
        <v>49</v>
      </c>
      <c r="G92" s="6">
        <v>2</v>
      </c>
      <c r="H92" s="14" t="s">
        <v>44</v>
      </c>
      <c r="I92" s="6">
        <v>1</v>
      </c>
      <c r="J92" s="23" t="s">
        <v>565</v>
      </c>
      <c r="K92" s="20">
        <v>1411</v>
      </c>
      <c r="L92"/>
      <c r="M92"/>
      <c r="N92"/>
      <c r="O92"/>
      <c r="P92"/>
      <c r="Q92"/>
      <c r="R92"/>
    </row>
    <row r="93" spans="1:18" ht="15" x14ac:dyDescent="0.25">
      <c r="A93" s="6">
        <v>9</v>
      </c>
      <c r="B93" s="6">
        <v>9</v>
      </c>
      <c r="C93" s="6">
        <v>2000</v>
      </c>
      <c r="D93" s="5" t="s">
        <v>49</v>
      </c>
      <c r="E93" s="14" t="s">
        <v>44</v>
      </c>
      <c r="F93" s="7" t="s">
        <v>60</v>
      </c>
      <c r="G93" s="6">
        <v>2</v>
      </c>
      <c r="H93" s="14" t="s">
        <v>44</v>
      </c>
      <c r="I93" s="6">
        <v>0</v>
      </c>
      <c r="J93" s="23" t="s">
        <v>1</v>
      </c>
      <c r="K93" s="20">
        <v>1045</v>
      </c>
      <c r="L93"/>
      <c r="M93"/>
      <c r="N93"/>
      <c r="O93"/>
      <c r="P93"/>
      <c r="Q93"/>
      <c r="R93"/>
    </row>
    <row r="94" spans="1:18" ht="15" x14ac:dyDescent="0.25">
      <c r="A94" s="6">
        <v>10</v>
      </c>
      <c r="B94" s="6">
        <v>9</v>
      </c>
      <c r="C94" s="6">
        <v>2000</v>
      </c>
      <c r="D94" s="5" t="s">
        <v>60</v>
      </c>
      <c r="E94" s="14" t="s">
        <v>44</v>
      </c>
      <c r="F94" s="7" t="s">
        <v>49</v>
      </c>
      <c r="G94" s="6">
        <v>2</v>
      </c>
      <c r="H94" s="14" t="s">
        <v>44</v>
      </c>
      <c r="I94" s="6">
        <v>0</v>
      </c>
      <c r="J94" s="23" t="s">
        <v>566</v>
      </c>
      <c r="K94" s="20">
        <v>1180</v>
      </c>
      <c r="L94"/>
      <c r="M94"/>
      <c r="N94"/>
      <c r="O94"/>
      <c r="P94"/>
      <c r="Q94"/>
      <c r="R94"/>
    </row>
    <row r="95" spans="1:18" ht="15" x14ac:dyDescent="0.25">
      <c r="A95" s="6">
        <v>16</v>
      </c>
      <c r="B95" s="6">
        <v>9</v>
      </c>
      <c r="C95" s="6">
        <v>2000</v>
      </c>
      <c r="D95" s="7" t="s">
        <v>49</v>
      </c>
      <c r="E95" s="14" t="s">
        <v>44</v>
      </c>
      <c r="F95" s="5" t="s">
        <v>60</v>
      </c>
      <c r="G95" s="6">
        <v>0</v>
      </c>
      <c r="H95" s="14" t="s">
        <v>44</v>
      </c>
      <c r="I95" s="6">
        <v>1</v>
      </c>
      <c r="J95" s="23" t="s">
        <v>567</v>
      </c>
      <c r="K95" s="20">
        <v>1454</v>
      </c>
      <c r="L95"/>
      <c r="M95"/>
      <c r="N95"/>
      <c r="O95"/>
      <c r="P95"/>
      <c r="Q95"/>
      <c r="R95"/>
    </row>
    <row r="96" spans="1:18" ht="15" x14ac:dyDescent="0.25">
      <c r="J96" s="26" t="s">
        <v>47</v>
      </c>
      <c r="K96" s="6">
        <f>SUM(K92:K95)</f>
        <v>5090</v>
      </c>
      <c r="L96"/>
      <c r="M96"/>
      <c r="N96"/>
      <c r="O96"/>
      <c r="P96"/>
      <c r="Q96"/>
      <c r="R96"/>
    </row>
    <row r="97" spans="1:18" ht="15" x14ac:dyDescent="0.25">
      <c r="D97" s="5" t="s">
        <v>568</v>
      </c>
      <c r="J97" s="26" t="s">
        <v>46</v>
      </c>
      <c r="K97" s="19">
        <f>PRODUCT(K96/4)</f>
        <v>1272.5</v>
      </c>
      <c r="L97"/>
      <c r="M97"/>
      <c r="N97"/>
      <c r="O97"/>
      <c r="P97"/>
      <c r="Q97"/>
      <c r="R97"/>
    </row>
    <row r="98" spans="1:18" ht="15" x14ac:dyDescent="0.25">
      <c r="E98" s="14"/>
      <c r="H98" s="14"/>
      <c r="J98" s="23"/>
      <c r="K98" s="20"/>
      <c r="L98"/>
      <c r="M98"/>
      <c r="N98"/>
      <c r="O98"/>
      <c r="P98"/>
      <c r="Q98"/>
      <c r="R98"/>
    </row>
    <row r="99" spans="1:18" ht="15" x14ac:dyDescent="0.25">
      <c r="A99" s="12"/>
      <c r="B99" s="12"/>
      <c r="C99" s="12"/>
      <c r="D99" s="10"/>
      <c r="E99" s="12"/>
      <c r="F99" s="13"/>
      <c r="G99" s="12"/>
      <c r="H99" s="12"/>
      <c r="I99" s="12"/>
      <c r="J99" s="47"/>
      <c r="K99" s="54"/>
      <c r="L99"/>
      <c r="M99"/>
      <c r="N99"/>
      <c r="O99"/>
      <c r="P99"/>
      <c r="Q99"/>
      <c r="R99"/>
    </row>
    <row r="100" spans="1:18" ht="15" x14ac:dyDescent="0.25">
      <c r="A100" s="6">
        <v>1</v>
      </c>
      <c r="B100" s="6">
        <v>9</v>
      </c>
      <c r="C100" s="6">
        <v>2001</v>
      </c>
      <c r="D100" s="5" t="s">
        <v>109</v>
      </c>
      <c r="E100" s="14" t="s">
        <v>44</v>
      </c>
      <c r="F100" s="7" t="s">
        <v>67</v>
      </c>
      <c r="G100" s="6">
        <v>2</v>
      </c>
      <c r="H100" s="14" t="s">
        <v>44</v>
      </c>
      <c r="I100" s="6">
        <v>1</v>
      </c>
      <c r="J100" s="3" t="s">
        <v>569</v>
      </c>
      <c r="K100" s="20">
        <v>1392</v>
      </c>
      <c r="L100"/>
      <c r="M100"/>
      <c r="N100"/>
      <c r="O100"/>
      <c r="P100"/>
      <c r="Q100"/>
      <c r="R100"/>
    </row>
    <row r="101" spans="1:18" ht="15" x14ac:dyDescent="0.25">
      <c r="A101" s="6">
        <v>2</v>
      </c>
      <c r="B101" s="6">
        <v>9</v>
      </c>
      <c r="C101" s="6">
        <v>2001</v>
      </c>
      <c r="D101" s="7" t="s">
        <v>67</v>
      </c>
      <c r="E101" s="14" t="s">
        <v>44</v>
      </c>
      <c r="F101" s="5" t="s">
        <v>109</v>
      </c>
      <c r="G101" s="6">
        <v>1</v>
      </c>
      <c r="H101" s="14" t="s">
        <v>44</v>
      </c>
      <c r="I101" s="6">
        <v>2</v>
      </c>
      <c r="J101" s="3" t="s">
        <v>570</v>
      </c>
      <c r="K101" s="20">
        <v>1872</v>
      </c>
      <c r="L101"/>
      <c r="M101"/>
      <c r="N101"/>
      <c r="O101"/>
      <c r="P101"/>
      <c r="Q101"/>
      <c r="R101"/>
    </row>
    <row r="102" spans="1:18" ht="15" x14ac:dyDescent="0.25">
      <c r="A102" s="6">
        <v>5</v>
      </c>
      <c r="B102" s="6">
        <v>9</v>
      </c>
      <c r="C102" s="6">
        <v>2001</v>
      </c>
      <c r="D102" s="5" t="s">
        <v>109</v>
      </c>
      <c r="E102" s="14" t="s">
        <v>44</v>
      </c>
      <c r="F102" s="7" t="s">
        <v>67</v>
      </c>
      <c r="G102" s="6">
        <v>1</v>
      </c>
      <c r="H102" s="14" t="s">
        <v>44</v>
      </c>
      <c r="I102" s="6">
        <v>0</v>
      </c>
      <c r="J102" s="3" t="s">
        <v>479</v>
      </c>
      <c r="K102" s="20">
        <v>1514</v>
      </c>
      <c r="L102"/>
      <c r="M102"/>
      <c r="N102"/>
      <c r="O102"/>
      <c r="P102"/>
      <c r="Q102"/>
      <c r="R102"/>
    </row>
    <row r="103" spans="1:18" ht="15" x14ac:dyDescent="0.25">
      <c r="J103" s="26" t="s">
        <v>47</v>
      </c>
      <c r="K103" s="6">
        <f>SUM(K100:K102)</f>
        <v>4778</v>
      </c>
      <c r="L103"/>
      <c r="M103"/>
      <c r="N103"/>
      <c r="O103"/>
      <c r="P103"/>
      <c r="Q103"/>
      <c r="R103"/>
    </row>
    <row r="104" spans="1:18" ht="15" x14ac:dyDescent="0.25">
      <c r="D104" s="5" t="s">
        <v>571</v>
      </c>
      <c r="J104" s="26" t="s">
        <v>46</v>
      </c>
      <c r="K104" s="19">
        <f>PRODUCT(K103/3)</f>
        <v>1592.6666666666667</v>
      </c>
      <c r="L104"/>
      <c r="M104"/>
      <c r="N104"/>
      <c r="O104"/>
      <c r="P104"/>
      <c r="Q104"/>
      <c r="R104"/>
    </row>
    <row r="105" spans="1:18" ht="15" x14ac:dyDescent="0.25">
      <c r="E105" s="14"/>
      <c r="H105" s="14"/>
      <c r="J105" s="3"/>
      <c r="K105" s="20"/>
      <c r="L105"/>
      <c r="M105"/>
      <c r="N105"/>
      <c r="O105"/>
      <c r="P105"/>
      <c r="Q105"/>
      <c r="R105"/>
    </row>
    <row r="106" spans="1:18" ht="15" x14ac:dyDescent="0.25">
      <c r="A106" s="12"/>
      <c r="B106" s="12"/>
      <c r="C106" s="12"/>
      <c r="D106" s="10"/>
      <c r="E106" s="12"/>
      <c r="F106" s="13"/>
      <c r="G106" s="12"/>
      <c r="H106" s="12"/>
      <c r="I106" s="12"/>
      <c r="J106" s="47"/>
      <c r="K106" s="54"/>
      <c r="L106"/>
      <c r="M106"/>
      <c r="N106"/>
      <c r="O106"/>
      <c r="P106"/>
      <c r="Q106"/>
      <c r="R106"/>
    </row>
    <row r="107" spans="1:18" ht="15" x14ac:dyDescent="0.25">
      <c r="A107" s="6">
        <v>4</v>
      </c>
      <c r="B107" s="6">
        <v>9</v>
      </c>
      <c r="C107" s="6">
        <v>2002</v>
      </c>
      <c r="D107" s="7" t="s">
        <v>67</v>
      </c>
      <c r="E107" s="14" t="s">
        <v>44</v>
      </c>
      <c r="F107" s="5" t="s">
        <v>110</v>
      </c>
      <c r="G107" s="6">
        <v>1</v>
      </c>
      <c r="H107" s="14" t="s">
        <v>44</v>
      </c>
      <c r="I107" s="6">
        <v>2</v>
      </c>
      <c r="J107" s="3" t="s">
        <v>572</v>
      </c>
      <c r="K107" s="20">
        <v>1342</v>
      </c>
      <c r="L107"/>
      <c r="M107"/>
      <c r="N107"/>
      <c r="O107"/>
      <c r="P107"/>
      <c r="Q107"/>
      <c r="R107"/>
    </row>
    <row r="108" spans="1:18" ht="15" x14ac:dyDescent="0.25">
      <c r="A108" s="6">
        <v>8</v>
      </c>
      <c r="B108" s="6">
        <v>9</v>
      </c>
      <c r="C108" s="6">
        <v>2002</v>
      </c>
      <c r="D108" s="7" t="s">
        <v>110</v>
      </c>
      <c r="E108" s="14" t="s">
        <v>44</v>
      </c>
      <c r="F108" s="5" t="s">
        <v>67</v>
      </c>
      <c r="G108" s="6">
        <v>0</v>
      </c>
      <c r="H108" s="14" t="s">
        <v>44</v>
      </c>
      <c r="I108" s="6">
        <v>1</v>
      </c>
      <c r="J108" s="3" t="s">
        <v>459</v>
      </c>
      <c r="K108" s="20">
        <v>2904</v>
      </c>
      <c r="L108"/>
      <c r="M108"/>
      <c r="N108"/>
      <c r="O108"/>
      <c r="P108"/>
      <c r="Q108"/>
      <c r="R108"/>
    </row>
    <row r="109" spans="1:18" ht="15" x14ac:dyDescent="0.25">
      <c r="A109" s="6">
        <v>11</v>
      </c>
      <c r="B109" s="6">
        <v>9</v>
      </c>
      <c r="C109" s="6">
        <v>2002</v>
      </c>
      <c r="D109" s="5" t="s">
        <v>67</v>
      </c>
      <c r="E109" s="14" t="s">
        <v>44</v>
      </c>
      <c r="F109" s="7" t="s">
        <v>110</v>
      </c>
      <c r="G109" s="6">
        <v>2</v>
      </c>
      <c r="H109" s="14" t="s">
        <v>44</v>
      </c>
      <c r="I109" s="6">
        <v>0</v>
      </c>
      <c r="J109" s="3" t="s">
        <v>510</v>
      </c>
      <c r="K109" s="20">
        <v>1983</v>
      </c>
      <c r="L109"/>
      <c r="M109"/>
      <c r="N109"/>
      <c r="O109"/>
      <c r="P109"/>
      <c r="Q109"/>
      <c r="R109"/>
    </row>
    <row r="110" spans="1:18" ht="15" x14ac:dyDescent="0.25">
      <c r="A110" s="6">
        <v>14</v>
      </c>
      <c r="B110" s="6">
        <v>9</v>
      </c>
      <c r="C110" s="6">
        <v>2002</v>
      </c>
      <c r="D110" s="5" t="s">
        <v>110</v>
      </c>
      <c r="E110" s="14" t="s">
        <v>44</v>
      </c>
      <c r="F110" s="7" t="s">
        <v>67</v>
      </c>
      <c r="G110" s="6">
        <v>2</v>
      </c>
      <c r="H110" s="14" t="s">
        <v>44</v>
      </c>
      <c r="I110" s="6">
        <v>1</v>
      </c>
      <c r="J110" s="3" t="s">
        <v>573</v>
      </c>
      <c r="K110" s="20">
        <v>1528</v>
      </c>
      <c r="L110"/>
      <c r="M110"/>
      <c r="N110"/>
      <c r="O110"/>
      <c r="P110"/>
      <c r="Q110"/>
      <c r="R110"/>
    </row>
    <row r="111" spans="1:18" ht="15" x14ac:dyDescent="0.25">
      <c r="A111" s="6">
        <v>15</v>
      </c>
      <c r="B111" s="6">
        <v>9</v>
      </c>
      <c r="C111" s="6">
        <v>2002</v>
      </c>
      <c r="D111" s="7" t="s">
        <v>67</v>
      </c>
      <c r="E111" s="14" t="s">
        <v>44</v>
      </c>
      <c r="F111" s="5" t="s">
        <v>110</v>
      </c>
      <c r="G111" s="6">
        <v>0</v>
      </c>
      <c r="H111" s="14" t="s">
        <v>44</v>
      </c>
      <c r="I111" s="6">
        <v>2</v>
      </c>
      <c r="J111" s="3" t="s">
        <v>45</v>
      </c>
      <c r="K111" s="20">
        <v>1786</v>
      </c>
      <c r="L111"/>
      <c r="M111"/>
      <c r="N111"/>
      <c r="O111"/>
      <c r="P111"/>
      <c r="Q111"/>
      <c r="R111"/>
    </row>
    <row r="112" spans="1:18" ht="15" x14ac:dyDescent="0.25">
      <c r="J112" s="26" t="s">
        <v>47</v>
      </c>
      <c r="K112" s="6">
        <f>SUM(K107:K111)</f>
        <v>9543</v>
      </c>
      <c r="L112"/>
      <c r="M112"/>
      <c r="N112"/>
      <c r="O112"/>
      <c r="P112"/>
      <c r="Q112"/>
      <c r="R112"/>
    </row>
    <row r="113" spans="1:18" ht="15" x14ac:dyDescent="0.25">
      <c r="D113" s="5" t="s">
        <v>574</v>
      </c>
      <c r="J113" s="26" t="s">
        <v>46</v>
      </c>
      <c r="K113" s="19">
        <f>PRODUCT(K112/5)</f>
        <v>1908.6</v>
      </c>
      <c r="L113"/>
      <c r="M113"/>
      <c r="N113"/>
      <c r="O113"/>
      <c r="P113"/>
      <c r="Q113"/>
      <c r="R113"/>
    </row>
    <row r="114" spans="1:18" ht="15" x14ac:dyDescent="0.25">
      <c r="E114" s="14"/>
      <c r="H114" s="14"/>
      <c r="J114" s="3"/>
      <c r="K114" s="20"/>
      <c r="L114"/>
      <c r="M114"/>
      <c r="N114"/>
      <c r="O114"/>
      <c r="P114"/>
      <c r="Q114"/>
      <c r="R114"/>
    </row>
    <row r="115" spans="1:18" ht="15" x14ac:dyDescent="0.25">
      <c r="A115" s="12"/>
      <c r="B115" s="12"/>
      <c r="C115" s="12"/>
      <c r="D115" s="10"/>
      <c r="E115" s="12"/>
      <c r="F115" s="13"/>
      <c r="G115" s="12"/>
      <c r="H115" s="12"/>
      <c r="I115" s="12"/>
      <c r="J115" s="47"/>
      <c r="K115" s="54"/>
      <c r="L115"/>
      <c r="M115"/>
      <c r="N115"/>
      <c r="O115"/>
      <c r="P115"/>
      <c r="Q115"/>
      <c r="R115"/>
    </row>
    <row r="116" spans="1:18" ht="15" x14ac:dyDescent="0.25">
      <c r="A116" s="6">
        <v>6</v>
      </c>
      <c r="B116" s="6">
        <v>9</v>
      </c>
      <c r="C116" s="6">
        <v>2003</v>
      </c>
      <c r="D116" s="5" t="s">
        <v>67</v>
      </c>
      <c r="E116" s="14" t="s">
        <v>44</v>
      </c>
      <c r="F116" s="7" t="s">
        <v>119</v>
      </c>
      <c r="G116" s="6">
        <v>2</v>
      </c>
      <c r="H116" s="14" t="s">
        <v>44</v>
      </c>
      <c r="I116" s="6">
        <v>1</v>
      </c>
      <c r="J116" s="3" t="s">
        <v>575</v>
      </c>
      <c r="K116" s="20">
        <v>1216</v>
      </c>
      <c r="L116"/>
      <c r="M116"/>
      <c r="N116"/>
      <c r="O116"/>
      <c r="P116"/>
      <c r="Q116"/>
      <c r="R116"/>
    </row>
    <row r="117" spans="1:18" ht="15" x14ac:dyDescent="0.25">
      <c r="A117" s="6">
        <v>7</v>
      </c>
      <c r="B117" s="6">
        <v>9</v>
      </c>
      <c r="C117" s="6">
        <v>2003</v>
      </c>
      <c r="D117" s="7" t="s">
        <v>119</v>
      </c>
      <c r="E117" s="14" t="s">
        <v>44</v>
      </c>
      <c r="F117" s="5" t="s">
        <v>67</v>
      </c>
      <c r="G117" s="6">
        <v>0</v>
      </c>
      <c r="H117" s="14" t="s">
        <v>44</v>
      </c>
      <c r="I117" s="6">
        <v>2</v>
      </c>
      <c r="J117" s="3" t="s">
        <v>576</v>
      </c>
      <c r="K117" s="20">
        <v>1345</v>
      </c>
      <c r="L117"/>
      <c r="M117"/>
      <c r="N117"/>
      <c r="O117"/>
      <c r="P117"/>
      <c r="Q117"/>
      <c r="R117"/>
    </row>
    <row r="118" spans="1:18" ht="15" x14ac:dyDescent="0.25">
      <c r="A118" s="6">
        <v>14</v>
      </c>
      <c r="B118" s="6">
        <v>9</v>
      </c>
      <c r="C118" s="6">
        <v>2003</v>
      </c>
      <c r="D118" s="5" t="s">
        <v>67</v>
      </c>
      <c r="E118" s="14" t="s">
        <v>44</v>
      </c>
      <c r="F118" s="7" t="s">
        <v>119</v>
      </c>
      <c r="G118" s="6">
        <v>2</v>
      </c>
      <c r="H118" s="14" t="s">
        <v>44</v>
      </c>
      <c r="I118" s="6">
        <v>0</v>
      </c>
      <c r="J118" s="3" t="s">
        <v>577</v>
      </c>
      <c r="K118" s="20">
        <v>1687</v>
      </c>
      <c r="L118"/>
      <c r="M118"/>
      <c r="N118"/>
      <c r="O118"/>
      <c r="P118"/>
      <c r="Q118"/>
      <c r="R118"/>
    </row>
    <row r="119" spans="1:18" ht="15" x14ac:dyDescent="0.25">
      <c r="J119" s="26" t="s">
        <v>47</v>
      </c>
      <c r="K119" s="6">
        <f>SUM(K116:K118)</f>
        <v>4248</v>
      </c>
      <c r="L119"/>
      <c r="M119"/>
      <c r="N119"/>
      <c r="O119"/>
      <c r="P119"/>
      <c r="Q119"/>
      <c r="R119"/>
    </row>
    <row r="120" spans="1:18" ht="15" x14ac:dyDescent="0.25">
      <c r="D120" s="5" t="s">
        <v>578</v>
      </c>
      <c r="J120" s="26" t="s">
        <v>46</v>
      </c>
      <c r="K120" s="19">
        <f>PRODUCT(K119/3)</f>
        <v>1416</v>
      </c>
      <c r="L120"/>
      <c r="M120"/>
      <c r="N120"/>
      <c r="O120"/>
      <c r="P120"/>
      <c r="Q120"/>
      <c r="R120"/>
    </row>
    <row r="121" spans="1:18" ht="15" x14ac:dyDescent="0.25">
      <c r="E121" s="14"/>
      <c r="H121" s="14"/>
      <c r="J121" s="3"/>
      <c r="K121" s="20"/>
      <c r="L121"/>
      <c r="M121"/>
      <c r="N121"/>
      <c r="O121"/>
      <c r="P121"/>
      <c r="Q121"/>
      <c r="R121"/>
    </row>
    <row r="122" spans="1:18" ht="15" x14ac:dyDescent="0.25">
      <c r="A122" s="12"/>
      <c r="B122" s="12"/>
      <c r="C122" s="12"/>
      <c r="D122" s="52"/>
      <c r="E122" s="15"/>
      <c r="F122" s="13"/>
      <c r="G122" s="12"/>
      <c r="H122" s="15"/>
      <c r="I122" s="12"/>
      <c r="J122" s="11"/>
      <c r="K122" s="54"/>
      <c r="L122"/>
      <c r="M122"/>
      <c r="N122"/>
      <c r="O122"/>
      <c r="P122"/>
      <c r="Q122"/>
      <c r="R122"/>
    </row>
    <row r="123" spans="1:18" ht="15" x14ac:dyDescent="0.25">
      <c r="A123" s="6">
        <v>11</v>
      </c>
      <c r="B123" s="6">
        <v>9</v>
      </c>
      <c r="C123" s="6">
        <v>2004</v>
      </c>
      <c r="D123" s="7" t="s">
        <v>67</v>
      </c>
      <c r="E123" s="14" t="s">
        <v>44</v>
      </c>
      <c r="F123" s="5" t="s">
        <v>109</v>
      </c>
      <c r="G123" s="6">
        <v>1</v>
      </c>
      <c r="H123" s="14" t="s">
        <v>44</v>
      </c>
      <c r="I123" s="6">
        <v>2</v>
      </c>
      <c r="J123" s="3" t="s">
        <v>579</v>
      </c>
      <c r="K123" s="20">
        <v>986</v>
      </c>
      <c r="L123"/>
      <c r="M123"/>
      <c r="N123"/>
      <c r="O123"/>
      <c r="P123"/>
      <c r="Q123"/>
      <c r="R123"/>
    </row>
    <row r="124" spans="1:18" ht="15" x14ac:dyDescent="0.25">
      <c r="A124" s="6">
        <v>12</v>
      </c>
      <c r="B124" s="6">
        <v>9</v>
      </c>
      <c r="C124" s="6">
        <v>2004</v>
      </c>
      <c r="D124" s="5" t="s">
        <v>109</v>
      </c>
      <c r="E124" s="14" t="s">
        <v>44</v>
      </c>
      <c r="F124" s="7" t="s">
        <v>67</v>
      </c>
      <c r="G124" s="6">
        <v>2</v>
      </c>
      <c r="H124" s="14" t="s">
        <v>44</v>
      </c>
      <c r="I124" s="6">
        <v>1</v>
      </c>
      <c r="J124" s="3" t="s">
        <v>580</v>
      </c>
      <c r="K124" s="20">
        <v>1449</v>
      </c>
      <c r="L124"/>
      <c r="M124"/>
      <c r="N124"/>
      <c r="O124"/>
      <c r="P124"/>
      <c r="Q124"/>
      <c r="R124"/>
    </row>
    <row r="125" spans="1:18" ht="15" x14ac:dyDescent="0.25">
      <c r="J125" s="26" t="s">
        <v>47</v>
      </c>
      <c r="K125" s="6">
        <f>SUM(K123:K124)</f>
        <v>2435</v>
      </c>
      <c r="L125"/>
      <c r="M125"/>
      <c r="N125"/>
      <c r="O125"/>
      <c r="P125"/>
      <c r="Q125"/>
      <c r="R125"/>
    </row>
    <row r="126" spans="1:18" ht="15" x14ac:dyDescent="0.25">
      <c r="D126" s="5" t="s">
        <v>540</v>
      </c>
      <c r="J126" s="26" t="s">
        <v>46</v>
      </c>
      <c r="K126" s="19">
        <f>PRODUCT(K125/2)</f>
        <v>1217.5</v>
      </c>
      <c r="L126"/>
      <c r="M126"/>
      <c r="N126"/>
      <c r="O126"/>
      <c r="P126"/>
      <c r="Q126"/>
      <c r="R126"/>
    </row>
    <row r="127" spans="1:18" ht="15" x14ac:dyDescent="0.25">
      <c r="E127" s="14"/>
      <c r="H127" s="14"/>
      <c r="J127" s="3"/>
      <c r="K127" s="20"/>
      <c r="L127"/>
      <c r="M127"/>
      <c r="N127"/>
      <c r="O127"/>
      <c r="P127"/>
      <c r="Q127"/>
      <c r="R127"/>
    </row>
    <row r="128" spans="1:18" ht="15" x14ac:dyDescent="0.25">
      <c r="A128" s="12"/>
      <c r="B128" s="12"/>
      <c r="C128" s="12"/>
      <c r="D128" s="10"/>
      <c r="E128" s="11"/>
      <c r="F128" s="13"/>
      <c r="G128" s="15"/>
      <c r="H128" s="11"/>
      <c r="I128" s="12"/>
      <c r="J128" s="11"/>
      <c r="K128" s="12"/>
      <c r="L128"/>
      <c r="M128"/>
      <c r="N128"/>
      <c r="O128"/>
      <c r="P128"/>
      <c r="Q128"/>
      <c r="R128"/>
    </row>
    <row r="129" spans="1:18" ht="15" x14ac:dyDescent="0.25">
      <c r="A129" s="6">
        <v>10</v>
      </c>
      <c r="B129" s="6">
        <v>9</v>
      </c>
      <c r="C129" s="6">
        <v>2005</v>
      </c>
      <c r="D129" s="5" t="s">
        <v>251</v>
      </c>
      <c r="E129" s="14" t="s">
        <v>44</v>
      </c>
      <c r="F129" s="7" t="s">
        <v>110</v>
      </c>
      <c r="G129" s="6">
        <v>1</v>
      </c>
      <c r="H129" s="14" t="s">
        <v>44</v>
      </c>
      <c r="I129" s="6">
        <v>0</v>
      </c>
      <c r="J129" s="3" t="s">
        <v>581</v>
      </c>
      <c r="K129" s="20">
        <v>1318</v>
      </c>
      <c r="L129"/>
      <c r="M129"/>
      <c r="N129"/>
      <c r="O129"/>
      <c r="P129"/>
      <c r="Q129"/>
      <c r="R129"/>
    </row>
    <row r="130" spans="1:18" ht="15" x14ac:dyDescent="0.25">
      <c r="A130" s="6">
        <v>11</v>
      </c>
      <c r="B130" s="6">
        <v>9</v>
      </c>
      <c r="C130" s="6">
        <v>2005</v>
      </c>
      <c r="D130" s="5" t="s">
        <v>110</v>
      </c>
      <c r="E130" s="14" t="s">
        <v>44</v>
      </c>
      <c r="F130" s="7" t="s">
        <v>251</v>
      </c>
      <c r="G130" s="6">
        <v>1</v>
      </c>
      <c r="H130" s="14" t="s">
        <v>44</v>
      </c>
      <c r="I130" s="6">
        <v>0</v>
      </c>
      <c r="J130" s="3" t="s">
        <v>38</v>
      </c>
      <c r="K130" s="20">
        <v>2196</v>
      </c>
      <c r="L130"/>
      <c r="M130"/>
      <c r="N130"/>
      <c r="O130"/>
      <c r="P130"/>
      <c r="Q130"/>
      <c r="R130"/>
    </row>
    <row r="131" spans="1:18" ht="15" x14ac:dyDescent="0.25">
      <c r="A131" s="6">
        <v>17</v>
      </c>
      <c r="B131" s="6">
        <v>9</v>
      </c>
      <c r="C131" s="6">
        <v>2005</v>
      </c>
      <c r="D131" s="5" t="s">
        <v>251</v>
      </c>
      <c r="E131" s="14" t="s">
        <v>44</v>
      </c>
      <c r="F131" s="7" t="s">
        <v>110</v>
      </c>
      <c r="G131" s="6">
        <v>1</v>
      </c>
      <c r="H131" s="14" t="s">
        <v>44</v>
      </c>
      <c r="I131" s="6">
        <v>0</v>
      </c>
      <c r="J131" s="7" t="s">
        <v>582</v>
      </c>
      <c r="K131" s="20">
        <v>1111</v>
      </c>
      <c r="L131"/>
      <c r="M131"/>
      <c r="N131"/>
      <c r="O131"/>
      <c r="P131"/>
      <c r="Q131"/>
      <c r="R131"/>
    </row>
    <row r="132" spans="1:18" ht="15" x14ac:dyDescent="0.25">
      <c r="A132" s="6">
        <v>18</v>
      </c>
      <c r="B132" s="6">
        <v>9</v>
      </c>
      <c r="C132" s="6">
        <v>2005</v>
      </c>
      <c r="D132" s="7" t="s">
        <v>110</v>
      </c>
      <c r="E132" s="14" t="s">
        <v>44</v>
      </c>
      <c r="F132" s="5" t="s">
        <v>251</v>
      </c>
      <c r="G132" s="6">
        <v>0</v>
      </c>
      <c r="H132" s="14" t="s">
        <v>44</v>
      </c>
      <c r="I132" s="6">
        <v>2</v>
      </c>
      <c r="J132" s="3" t="s">
        <v>583</v>
      </c>
      <c r="K132" s="20">
        <v>2142</v>
      </c>
      <c r="L132"/>
      <c r="M132"/>
      <c r="N132"/>
      <c r="O132"/>
      <c r="P132"/>
      <c r="Q132"/>
      <c r="R132"/>
    </row>
    <row r="133" spans="1:18" ht="15" x14ac:dyDescent="0.25">
      <c r="J133" s="26" t="s">
        <v>47</v>
      </c>
      <c r="K133" s="6">
        <f>SUM(K129:K132)</f>
        <v>6767</v>
      </c>
      <c r="L133"/>
      <c r="M133"/>
      <c r="N133"/>
      <c r="O133"/>
      <c r="P133"/>
      <c r="Q133"/>
      <c r="R133"/>
    </row>
    <row r="134" spans="1:18" ht="15" x14ac:dyDescent="0.25">
      <c r="D134" s="5" t="s">
        <v>584</v>
      </c>
      <c r="J134" s="26" t="s">
        <v>46</v>
      </c>
      <c r="K134" s="19">
        <f>PRODUCT(K133/4)</f>
        <v>1691.75</v>
      </c>
      <c r="L134"/>
      <c r="M134"/>
      <c r="N134"/>
      <c r="O134"/>
      <c r="P134"/>
      <c r="Q134"/>
      <c r="R134"/>
    </row>
    <row r="135" spans="1:18" ht="15" x14ac:dyDescent="0.25">
      <c r="E135" s="14"/>
      <c r="H135" s="14"/>
      <c r="J135" s="3"/>
      <c r="K135" s="20"/>
      <c r="L135"/>
      <c r="M135"/>
      <c r="N135"/>
      <c r="O135"/>
      <c r="P135"/>
      <c r="Q135"/>
      <c r="R135"/>
    </row>
    <row r="136" spans="1:18" ht="15" x14ac:dyDescent="0.25">
      <c r="A136" s="12"/>
      <c r="B136" s="12"/>
      <c r="C136" s="12"/>
      <c r="D136" s="10"/>
      <c r="E136" s="11"/>
      <c r="F136" s="13"/>
      <c r="G136" s="15"/>
      <c r="H136" s="11"/>
      <c r="I136" s="12"/>
      <c r="J136" s="47"/>
      <c r="K136" s="12"/>
      <c r="L136"/>
      <c r="M136"/>
      <c r="N136"/>
      <c r="O136"/>
      <c r="P136"/>
      <c r="Q136"/>
      <c r="R136"/>
    </row>
    <row r="137" spans="1:18" ht="15" x14ac:dyDescent="0.25">
      <c r="A137" s="6">
        <v>3</v>
      </c>
      <c r="B137" s="6">
        <v>9</v>
      </c>
      <c r="C137" s="6">
        <v>2006</v>
      </c>
      <c r="D137" s="7" t="s">
        <v>251</v>
      </c>
      <c r="E137" s="14" t="s">
        <v>44</v>
      </c>
      <c r="F137" s="5" t="s">
        <v>113</v>
      </c>
      <c r="G137" s="6">
        <v>1</v>
      </c>
      <c r="H137" s="14" t="s">
        <v>44</v>
      </c>
      <c r="I137" s="6">
        <v>2</v>
      </c>
      <c r="J137" s="3" t="s">
        <v>585</v>
      </c>
      <c r="K137" s="20">
        <v>1411</v>
      </c>
      <c r="L137"/>
      <c r="M137"/>
      <c r="N137"/>
      <c r="O137"/>
      <c r="P137"/>
      <c r="Q137"/>
      <c r="R137"/>
    </row>
    <row r="138" spans="1:18" ht="15" x14ac:dyDescent="0.25">
      <c r="A138" s="6">
        <v>7</v>
      </c>
      <c r="B138" s="6">
        <v>9</v>
      </c>
      <c r="C138" s="6">
        <v>2006</v>
      </c>
      <c r="D138" s="5" t="s">
        <v>113</v>
      </c>
      <c r="E138" s="14" t="s">
        <v>44</v>
      </c>
      <c r="F138" s="7" t="s">
        <v>251</v>
      </c>
      <c r="G138" s="6">
        <v>1</v>
      </c>
      <c r="H138" s="14" t="s">
        <v>44</v>
      </c>
      <c r="I138" s="6">
        <v>0</v>
      </c>
      <c r="J138" s="3" t="s">
        <v>70</v>
      </c>
      <c r="K138" s="20">
        <v>2372</v>
      </c>
      <c r="L138"/>
      <c r="M138"/>
      <c r="N138"/>
      <c r="O138"/>
      <c r="P138"/>
      <c r="Q138"/>
      <c r="R138"/>
    </row>
    <row r="139" spans="1:18" ht="15" x14ac:dyDescent="0.25">
      <c r="A139" s="6">
        <v>9</v>
      </c>
      <c r="B139" s="6">
        <v>9</v>
      </c>
      <c r="C139" s="6">
        <v>2006</v>
      </c>
      <c r="D139" s="5" t="s">
        <v>251</v>
      </c>
      <c r="E139" s="14" t="s">
        <v>44</v>
      </c>
      <c r="F139" s="7" t="s">
        <v>113</v>
      </c>
      <c r="G139" s="6">
        <v>1</v>
      </c>
      <c r="H139" s="14" t="s">
        <v>44</v>
      </c>
      <c r="I139" s="6">
        <v>0</v>
      </c>
      <c r="J139" s="3" t="s">
        <v>586</v>
      </c>
      <c r="K139" s="20">
        <v>796</v>
      </c>
      <c r="L139"/>
      <c r="M139"/>
      <c r="N139"/>
      <c r="O139"/>
      <c r="P139"/>
      <c r="Q139"/>
      <c r="R139"/>
    </row>
    <row r="140" spans="1:18" ht="15" x14ac:dyDescent="0.25">
      <c r="A140" s="6">
        <v>10</v>
      </c>
      <c r="B140" s="6">
        <v>9</v>
      </c>
      <c r="C140" s="6">
        <v>2006</v>
      </c>
      <c r="D140" s="7" t="s">
        <v>113</v>
      </c>
      <c r="E140" s="14" t="s">
        <v>44</v>
      </c>
      <c r="F140" s="5" t="s">
        <v>251</v>
      </c>
      <c r="G140" s="6">
        <v>0</v>
      </c>
      <c r="H140" s="14" t="s">
        <v>44</v>
      </c>
      <c r="I140" s="6">
        <v>2</v>
      </c>
      <c r="J140" s="3" t="s">
        <v>587</v>
      </c>
      <c r="K140" s="20">
        <v>1216</v>
      </c>
      <c r="L140"/>
      <c r="M140"/>
      <c r="N140"/>
      <c r="O140"/>
      <c r="P140"/>
      <c r="Q140"/>
      <c r="R140"/>
    </row>
    <row r="141" spans="1:18" ht="15" x14ac:dyDescent="0.25">
      <c r="A141" s="6">
        <v>16</v>
      </c>
      <c r="B141" s="6">
        <v>9</v>
      </c>
      <c r="C141" s="6">
        <v>2006</v>
      </c>
      <c r="D141" s="5" t="s">
        <v>251</v>
      </c>
      <c r="E141" s="14" t="s">
        <v>44</v>
      </c>
      <c r="F141" s="7" t="s">
        <v>113</v>
      </c>
      <c r="G141" s="6">
        <v>2</v>
      </c>
      <c r="H141" s="14" t="s">
        <v>44</v>
      </c>
      <c r="I141" s="6">
        <v>0</v>
      </c>
      <c r="J141" s="3" t="s">
        <v>588</v>
      </c>
      <c r="K141" s="20">
        <v>2511</v>
      </c>
      <c r="L141"/>
      <c r="M141"/>
      <c r="N141"/>
      <c r="O141"/>
      <c r="P141"/>
      <c r="Q141"/>
      <c r="R141"/>
    </row>
    <row r="142" spans="1:18" ht="15" x14ac:dyDescent="0.25">
      <c r="J142" s="26" t="s">
        <v>47</v>
      </c>
      <c r="K142" s="6">
        <f>SUM(K137:K141)</f>
        <v>8306</v>
      </c>
      <c r="L142"/>
      <c r="M142"/>
      <c r="N142"/>
      <c r="O142"/>
      <c r="P142"/>
      <c r="Q142"/>
      <c r="R142"/>
    </row>
    <row r="143" spans="1:18" ht="15" x14ac:dyDescent="0.25">
      <c r="D143" s="5" t="s">
        <v>589</v>
      </c>
      <c r="J143" s="26" t="s">
        <v>46</v>
      </c>
      <c r="K143" s="19">
        <f>PRODUCT(K142/5)</f>
        <v>1661.2</v>
      </c>
      <c r="L143"/>
      <c r="M143"/>
      <c r="N143"/>
      <c r="O143"/>
      <c r="P143"/>
      <c r="Q143"/>
      <c r="R143"/>
    </row>
    <row r="144" spans="1:18" ht="15" x14ac:dyDescent="0.25">
      <c r="E144" s="14"/>
      <c r="H144" s="14"/>
      <c r="J144" s="3"/>
      <c r="K144" s="20"/>
      <c r="L144"/>
      <c r="M144"/>
      <c r="N144"/>
      <c r="O144"/>
      <c r="P144"/>
      <c r="Q144"/>
      <c r="R144"/>
    </row>
    <row r="145" spans="1:18" ht="15" x14ac:dyDescent="0.25">
      <c r="A145" s="12"/>
      <c r="B145" s="12"/>
      <c r="C145" s="12"/>
      <c r="D145" s="10"/>
      <c r="E145" s="11"/>
      <c r="F145" s="13"/>
      <c r="G145" s="15"/>
      <c r="H145" s="11"/>
      <c r="I145" s="12"/>
      <c r="J145" s="47"/>
      <c r="K145" s="12"/>
      <c r="L145"/>
      <c r="M145"/>
      <c r="N145"/>
      <c r="O145"/>
      <c r="P145"/>
      <c r="Q145"/>
      <c r="R145"/>
    </row>
    <row r="146" spans="1:18" ht="15" x14ac:dyDescent="0.25">
      <c r="A146" s="6">
        <v>13</v>
      </c>
      <c r="B146" s="6">
        <v>9</v>
      </c>
      <c r="C146" s="6">
        <v>2007</v>
      </c>
      <c r="D146" s="5" t="s">
        <v>251</v>
      </c>
      <c r="E146" s="14" t="s">
        <v>44</v>
      </c>
      <c r="F146" s="7" t="s">
        <v>255</v>
      </c>
      <c r="G146" s="6">
        <v>1</v>
      </c>
      <c r="H146" s="14" t="s">
        <v>44</v>
      </c>
      <c r="I146" s="6">
        <v>0</v>
      </c>
      <c r="J146" s="3" t="s">
        <v>590</v>
      </c>
      <c r="K146" s="20">
        <v>712</v>
      </c>
      <c r="L146"/>
      <c r="M146"/>
      <c r="N146"/>
      <c r="O146"/>
      <c r="P146"/>
      <c r="Q146"/>
      <c r="R146"/>
    </row>
    <row r="147" spans="1:18" ht="15" x14ac:dyDescent="0.25">
      <c r="A147" s="6">
        <v>15</v>
      </c>
      <c r="B147" s="6">
        <v>9</v>
      </c>
      <c r="C147" s="6">
        <v>2007</v>
      </c>
      <c r="D147" s="7" t="s">
        <v>255</v>
      </c>
      <c r="E147" s="14" t="s">
        <v>44</v>
      </c>
      <c r="F147" s="5" t="s">
        <v>251</v>
      </c>
      <c r="G147" s="6">
        <v>0</v>
      </c>
      <c r="H147" s="14" t="s">
        <v>44</v>
      </c>
      <c r="I147" s="6">
        <v>1</v>
      </c>
      <c r="J147" s="3" t="s">
        <v>591</v>
      </c>
      <c r="K147" s="20">
        <v>684</v>
      </c>
      <c r="L147"/>
      <c r="M147"/>
      <c r="N147"/>
      <c r="O147"/>
      <c r="P147"/>
      <c r="Q147"/>
      <c r="R147"/>
    </row>
    <row r="148" spans="1:18" ht="15" x14ac:dyDescent="0.25">
      <c r="A148" s="6">
        <v>16</v>
      </c>
      <c r="B148" s="6">
        <v>9</v>
      </c>
      <c r="C148" s="6">
        <v>2007</v>
      </c>
      <c r="D148" s="5" t="s">
        <v>251</v>
      </c>
      <c r="E148" s="14" t="s">
        <v>44</v>
      </c>
      <c r="F148" s="7" t="s">
        <v>255</v>
      </c>
      <c r="G148" s="6">
        <v>2</v>
      </c>
      <c r="H148" s="14" t="s">
        <v>44</v>
      </c>
      <c r="I148" s="6">
        <v>0</v>
      </c>
      <c r="J148" s="3" t="s">
        <v>592</v>
      </c>
      <c r="K148" s="20">
        <v>1316</v>
      </c>
      <c r="L148"/>
      <c r="M148"/>
      <c r="N148"/>
      <c r="O148"/>
      <c r="P148"/>
      <c r="Q148"/>
      <c r="R148"/>
    </row>
    <row r="149" spans="1:18" ht="15" x14ac:dyDescent="0.25">
      <c r="J149" s="26" t="s">
        <v>47</v>
      </c>
      <c r="K149" s="6">
        <f>SUM(K146:K148)</f>
        <v>2712</v>
      </c>
      <c r="L149"/>
      <c r="M149"/>
      <c r="N149"/>
      <c r="O149"/>
      <c r="P149"/>
      <c r="Q149"/>
      <c r="R149"/>
    </row>
    <row r="150" spans="1:18" ht="15" x14ac:dyDescent="0.25">
      <c r="D150" s="5" t="s">
        <v>593</v>
      </c>
      <c r="J150" s="26" t="s">
        <v>46</v>
      </c>
      <c r="K150" s="19">
        <f>PRODUCT(K149/3)</f>
        <v>904</v>
      </c>
      <c r="L150"/>
      <c r="M150"/>
      <c r="N150"/>
      <c r="O150"/>
      <c r="P150"/>
      <c r="Q150"/>
      <c r="R150"/>
    </row>
    <row r="151" spans="1:18" ht="15" x14ac:dyDescent="0.25">
      <c r="E151" s="14"/>
      <c r="H151" s="14"/>
      <c r="J151" s="3"/>
      <c r="K151" s="20"/>
      <c r="L151"/>
      <c r="M151"/>
      <c r="N151"/>
      <c r="O151"/>
      <c r="P151"/>
      <c r="Q151"/>
      <c r="R151"/>
    </row>
    <row r="152" spans="1:18" ht="15" x14ac:dyDescent="0.25">
      <c r="A152" s="12"/>
      <c r="B152" s="12"/>
      <c r="C152" s="12"/>
      <c r="D152" s="52"/>
      <c r="E152" s="12"/>
      <c r="F152" s="13"/>
      <c r="G152" s="12"/>
      <c r="H152" s="12"/>
      <c r="I152" s="12"/>
      <c r="J152" s="54"/>
      <c r="K152" s="47"/>
      <c r="L152"/>
      <c r="M152"/>
      <c r="N152"/>
      <c r="O152"/>
      <c r="P152"/>
      <c r="Q152"/>
      <c r="R152"/>
    </row>
    <row r="153" spans="1:18" ht="15" x14ac:dyDescent="0.25">
      <c r="A153" s="6">
        <v>10</v>
      </c>
      <c r="B153" s="6">
        <v>9</v>
      </c>
      <c r="C153" s="6">
        <v>2008</v>
      </c>
      <c r="D153" s="5" t="s">
        <v>251</v>
      </c>
      <c r="E153" s="14" t="s">
        <v>44</v>
      </c>
      <c r="F153" s="7" t="s">
        <v>110</v>
      </c>
      <c r="G153" s="6">
        <v>2</v>
      </c>
      <c r="H153" s="14" t="s">
        <v>44</v>
      </c>
      <c r="I153" s="6">
        <v>0</v>
      </c>
      <c r="J153" s="3" t="s">
        <v>328</v>
      </c>
      <c r="K153" s="20">
        <v>1209</v>
      </c>
      <c r="L153"/>
      <c r="M153"/>
      <c r="N153"/>
      <c r="O153"/>
      <c r="P153"/>
      <c r="Q153"/>
      <c r="R153"/>
    </row>
    <row r="154" spans="1:18" ht="15" x14ac:dyDescent="0.25">
      <c r="A154" s="6">
        <v>13</v>
      </c>
      <c r="B154" s="6">
        <v>9</v>
      </c>
      <c r="C154" s="6">
        <v>2008</v>
      </c>
      <c r="D154" s="7" t="s">
        <v>110</v>
      </c>
      <c r="E154" s="14" t="s">
        <v>44</v>
      </c>
      <c r="F154" s="5" t="s">
        <v>251</v>
      </c>
      <c r="G154" s="6">
        <v>1</v>
      </c>
      <c r="H154" s="14" t="s">
        <v>44</v>
      </c>
      <c r="I154" s="6">
        <v>2</v>
      </c>
      <c r="J154" s="3" t="s">
        <v>594</v>
      </c>
      <c r="K154" s="20">
        <v>1263</v>
      </c>
      <c r="L154"/>
      <c r="M154"/>
      <c r="N154"/>
      <c r="O154"/>
      <c r="P154"/>
      <c r="Q154"/>
      <c r="R154"/>
    </row>
    <row r="155" spans="1:18" ht="15" x14ac:dyDescent="0.25">
      <c r="A155" s="6">
        <v>14</v>
      </c>
      <c r="B155" s="6">
        <v>9</v>
      </c>
      <c r="C155" s="6">
        <v>2008</v>
      </c>
      <c r="D155" s="5" t="s">
        <v>251</v>
      </c>
      <c r="E155" s="14" t="s">
        <v>44</v>
      </c>
      <c r="F155" s="7" t="s">
        <v>110</v>
      </c>
      <c r="G155" s="6">
        <v>2</v>
      </c>
      <c r="H155" s="14" t="s">
        <v>44</v>
      </c>
      <c r="I155" s="6">
        <v>0</v>
      </c>
      <c r="J155" s="3" t="s">
        <v>595</v>
      </c>
      <c r="K155" s="20">
        <v>1575</v>
      </c>
      <c r="L155"/>
      <c r="M155"/>
      <c r="N155"/>
      <c r="O155"/>
      <c r="P155"/>
      <c r="Q155"/>
      <c r="R155"/>
    </row>
    <row r="156" spans="1:18" ht="15" x14ac:dyDescent="0.25">
      <c r="J156" s="26" t="s">
        <v>47</v>
      </c>
      <c r="K156" s="6">
        <f>SUM(K153:K155)</f>
        <v>4047</v>
      </c>
      <c r="L156"/>
      <c r="M156"/>
      <c r="N156"/>
      <c r="O156"/>
      <c r="P156"/>
      <c r="Q156"/>
      <c r="R156"/>
    </row>
    <row r="157" spans="1:18" ht="15" x14ac:dyDescent="0.25">
      <c r="D157" s="5" t="s">
        <v>593</v>
      </c>
      <c r="J157" s="26" t="s">
        <v>46</v>
      </c>
      <c r="K157" s="19">
        <f>PRODUCT(K156/3)</f>
        <v>1349</v>
      </c>
      <c r="L157"/>
      <c r="M157"/>
      <c r="N157"/>
      <c r="O157"/>
      <c r="P157"/>
      <c r="Q157"/>
      <c r="R157"/>
    </row>
    <row r="158" spans="1:18" ht="15" x14ac:dyDescent="0.25">
      <c r="L158"/>
      <c r="M158"/>
      <c r="N158"/>
      <c r="O158"/>
      <c r="P158"/>
      <c r="Q158"/>
      <c r="R158"/>
    </row>
    <row r="159" spans="1:18" ht="15" x14ac:dyDescent="0.25">
      <c r="A159" s="12"/>
      <c r="B159" s="12"/>
      <c r="C159" s="12"/>
      <c r="D159" s="52"/>
      <c r="E159" s="12"/>
      <c r="F159" s="13"/>
      <c r="G159" s="12"/>
      <c r="H159" s="12"/>
      <c r="I159" s="12"/>
      <c r="J159" s="54"/>
      <c r="K159" s="47"/>
      <c r="L159"/>
      <c r="M159"/>
      <c r="N159"/>
      <c r="O159"/>
      <c r="P159"/>
      <c r="Q159"/>
      <c r="R159"/>
    </row>
    <row r="160" spans="1:18" ht="15" x14ac:dyDescent="0.25">
      <c r="A160" s="21">
        <v>6</v>
      </c>
      <c r="B160" s="21">
        <v>9</v>
      </c>
      <c r="C160" s="6">
        <v>2009</v>
      </c>
      <c r="D160" s="33" t="s">
        <v>251</v>
      </c>
      <c r="E160" s="14" t="s">
        <v>44</v>
      </c>
      <c r="F160" s="31" t="s">
        <v>109</v>
      </c>
      <c r="G160" s="21">
        <v>2</v>
      </c>
      <c r="H160" s="14" t="s">
        <v>44</v>
      </c>
      <c r="I160" s="21">
        <v>0</v>
      </c>
      <c r="J160" s="32" t="s">
        <v>596</v>
      </c>
      <c r="K160" s="21">
        <v>964</v>
      </c>
      <c r="L160"/>
      <c r="M160"/>
      <c r="N160"/>
      <c r="O160"/>
      <c r="P160"/>
      <c r="Q160"/>
      <c r="R160"/>
    </row>
    <row r="161" spans="1:18" ht="15" x14ac:dyDescent="0.25">
      <c r="A161" s="21">
        <v>13</v>
      </c>
      <c r="B161" s="21">
        <v>9</v>
      </c>
      <c r="C161" s="6">
        <v>2009</v>
      </c>
      <c r="D161" s="31" t="s">
        <v>109</v>
      </c>
      <c r="E161" s="14" t="s">
        <v>44</v>
      </c>
      <c r="F161" s="33" t="s">
        <v>251</v>
      </c>
      <c r="G161" s="21">
        <v>1</v>
      </c>
      <c r="H161" s="14" t="s">
        <v>44</v>
      </c>
      <c r="I161" s="21">
        <v>2</v>
      </c>
      <c r="J161" s="32" t="s">
        <v>597</v>
      </c>
      <c r="K161" s="21">
        <v>1158</v>
      </c>
      <c r="L161"/>
      <c r="M161"/>
      <c r="N161"/>
      <c r="O161"/>
      <c r="P161"/>
      <c r="Q161"/>
      <c r="R161"/>
    </row>
    <row r="162" spans="1:18" ht="15" x14ac:dyDescent="0.25">
      <c r="A162" s="21">
        <v>19</v>
      </c>
      <c r="B162" s="21">
        <v>9</v>
      </c>
      <c r="C162" s="6">
        <v>2009</v>
      </c>
      <c r="D162" s="33" t="s">
        <v>251</v>
      </c>
      <c r="E162" s="14" t="s">
        <v>44</v>
      </c>
      <c r="F162" s="31" t="s">
        <v>109</v>
      </c>
      <c r="G162" s="21">
        <v>2</v>
      </c>
      <c r="H162" s="14" t="s">
        <v>44</v>
      </c>
      <c r="I162" s="21">
        <v>0</v>
      </c>
      <c r="J162" s="32" t="s">
        <v>598</v>
      </c>
      <c r="K162" s="21">
        <v>1602</v>
      </c>
      <c r="L162"/>
      <c r="M162"/>
      <c r="N162"/>
      <c r="O162"/>
      <c r="P162"/>
      <c r="Q162"/>
      <c r="R162"/>
    </row>
    <row r="163" spans="1:18" ht="15" x14ac:dyDescent="0.25">
      <c r="J163" s="26" t="s">
        <v>47</v>
      </c>
      <c r="K163" s="6">
        <f>SUM(K160:K162)</f>
        <v>3724</v>
      </c>
      <c r="L163"/>
      <c r="M163"/>
      <c r="N163"/>
      <c r="O163"/>
      <c r="P163"/>
      <c r="Q163"/>
      <c r="R163"/>
    </row>
    <row r="164" spans="1:18" ht="15" x14ac:dyDescent="0.25">
      <c r="D164" s="5" t="s">
        <v>593</v>
      </c>
      <c r="J164" s="26" t="s">
        <v>46</v>
      </c>
      <c r="K164" s="19">
        <f>PRODUCT(K163/3)</f>
        <v>1241.3333333333333</v>
      </c>
      <c r="L164"/>
      <c r="M164"/>
      <c r="N164"/>
      <c r="O164"/>
      <c r="P164"/>
      <c r="Q164"/>
      <c r="R164"/>
    </row>
    <row r="165" spans="1:18" ht="15" x14ac:dyDescent="0.25">
      <c r="E165" s="14"/>
      <c r="H165" s="14"/>
      <c r="J165" s="3"/>
      <c r="K165" s="20"/>
      <c r="L165"/>
      <c r="M165"/>
      <c r="N165"/>
      <c r="O165"/>
      <c r="P165"/>
      <c r="Q165"/>
      <c r="R165"/>
    </row>
    <row r="166" spans="1:18" ht="15" x14ac:dyDescent="0.25">
      <c r="A166" s="12"/>
      <c r="B166" s="12"/>
      <c r="C166" s="12"/>
      <c r="D166" s="10"/>
      <c r="E166" s="11"/>
      <c r="F166" s="13"/>
      <c r="G166" s="15"/>
      <c r="H166" s="11"/>
      <c r="I166" s="12"/>
      <c r="J166" s="47"/>
      <c r="K166" s="12"/>
      <c r="L166"/>
      <c r="M166"/>
      <c r="N166"/>
      <c r="O166"/>
      <c r="P166"/>
      <c r="Q166"/>
      <c r="R166"/>
    </row>
    <row r="167" spans="1:18" ht="15" x14ac:dyDescent="0.25">
      <c r="A167" s="21">
        <v>5</v>
      </c>
      <c r="B167" s="21">
        <v>9</v>
      </c>
      <c r="C167" s="6">
        <v>2010</v>
      </c>
      <c r="D167" s="7" t="s">
        <v>110</v>
      </c>
      <c r="E167" s="14" t="s">
        <v>44</v>
      </c>
      <c r="F167" s="5" t="s">
        <v>251</v>
      </c>
      <c r="G167" s="21">
        <v>0</v>
      </c>
      <c r="H167" s="14" t="s">
        <v>44</v>
      </c>
      <c r="I167" s="21">
        <v>2</v>
      </c>
      <c r="J167" s="32" t="s">
        <v>599</v>
      </c>
      <c r="K167" s="21">
        <v>2177</v>
      </c>
      <c r="L167"/>
      <c r="M167"/>
      <c r="N167"/>
      <c r="O167"/>
      <c r="P167"/>
      <c r="Q167"/>
      <c r="R167"/>
    </row>
    <row r="168" spans="1:18" ht="15" x14ac:dyDescent="0.25">
      <c r="A168" s="21">
        <v>12</v>
      </c>
      <c r="B168" s="21">
        <v>9</v>
      </c>
      <c r="C168" s="6">
        <v>2010</v>
      </c>
      <c r="D168" s="5" t="s">
        <v>251</v>
      </c>
      <c r="E168" s="14" t="s">
        <v>44</v>
      </c>
      <c r="F168" s="7" t="s">
        <v>110</v>
      </c>
      <c r="G168" s="21">
        <v>2</v>
      </c>
      <c r="H168" s="14" t="s">
        <v>44</v>
      </c>
      <c r="I168" s="21">
        <v>1</v>
      </c>
      <c r="J168" s="32" t="s">
        <v>600</v>
      </c>
      <c r="K168" s="21">
        <v>1892</v>
      </c>
      <c r="L168"/>
      <c r="M168"/>
      <c r="N168"/>
      <c r="O168"/>
      <c r="P168"/>
      <c r="Q168"/>
      <c r="R168"/>
    </row>
    <row r="169" spans="1:18" ht="15" x14ac:dyDescent="0.25">
      <c r="A169" s="21">
        <v>18</v>
      </c>
      <c r="B169" s="21">
        <v>9</v>
      </c>
      <c r="C169" s="6">
        <v>2010</v>
      </c>
      <c r="D169" s="7" t="s">
        <v>110</v>
      </c>
      <c r="E169" s="14" t="s">
        <v>44</v>
      </c>
      <c r="F169" s="5" t="s">
        <v>251</v>
      </c>
      <c r="G169" s="21">
        <v>0</v>
      </c>
      <c r="H169" s="14" t="s">
        <v>44</v>
      </c>
      <c r="I169" s="21">
        <v>1</v>
      </c>
      <c r="J169" s="32" t="s">
        <v>531</v>
      </c>
      <c r="K169" s="21">
        <v>1308</v>
      </c>
      <c r="L169"/>
      <c r="M169"/>
      <c r="N169"/>
      <c r="O169"/>
      <c r="P169"/>
      <c r="Q169"/>
      <c r="R169"/>
    </row>
    <row r="170" spans="1:18" ht="15" x14ac:dyDescent="0.25">
      <c r="J170" s="26" t="s">
        <v>47</v>
      </c>
      <c r="K170" s="6">
        <f>SUM(K167:K169)</f>
        <v>5377</v>
      </c>
      <c r="L170"/>
      <c r="M170"/>
      <c r="N170"/>
      <c r="O170"/>
      <c r="P170"/>
      <c r="Q170"/>
      <c r="R170"/>
    </row>
    <row r="171" spans="1:18" ht="15" x14ac:dyDescent="0.25">
      <c r="D171" s="5" t="s">
        <v>593</v>
      </c>
      <c r="J171" s="26" t="s">
        <v>46</v>
      </c>
      <c r="K171" s="19">
        <f>PRODUCT(K170/3)</f>
        <v>1792.3333333333333</v>
      </c>
      <c r="L171"/>
      <c r="M171"/>
      <c r="N171"/>
      <c r="O171"/>
      <c r="P171"/>
      <c r="Q171"/>
      <c r="R171"/>
    </row>
    <row r="172" spans="1:18" ht="15" x14ac:dyDescent="0.25">
      <c r="L172"/>
      <c r="M172"/>
      <c r="N172"/>
      <c r="O172"/>
      <c r="P172"/>
      <c r="Q172"/>
      <c r="R172"/>
    </row>
    <row r="173" spans="1:18" ht="15" x14ac:dyDescent="0.25">
      <c r="A173" s="12"/>
      <c r="B173" s="12"/>
      <c r="C173" s="12"/>
      <c r="D173" s="10"/>
      <c r="E173" s="11"/>
      <c r="F173" s="13"/>
      <c r="G173" s="15"/>
      <c r="H173" s="11"/>
      <c r="I173" s="12"/>
      <c r="J173" s="11"/>
      <c r="K173" s="12"/>
      <c r="L173"/>
      <c r="M173"/>
      <c r="N173"/>
      <c r="O173"/>
      <c r="P173"/>
      <c r="Q173"/>
      <c r="R173"/>
    </row>
    <row r="174" spans="1:18" ht="15" x14ac:dyDescent="0.25">
      <c r="A174" s="6">
        <v>3</v>
      </c>
      <c r="B174" s="6">
        <v>9</v>
      </c>
      <c r="C174" s="6">
        <v>2011</v>
      </c>
      <c r="D174" s="5" t="s">
        <v>109</v>
      </c>
      <c r="E174" s="14" t="s">
        <v>44</v>
      </c>
      <c r="F174" s="7" t="s">
        <v>251</v>
      </c>
      <c r="G174" s="6">
        <v>1</v>
      </c>
      <c r="H174" s="14" t="s">
        <v>44</v>
      </c>
      <c r="I174" s="6">
        <v>0</v>
      </c>
      <c r="J174" s="3" t="s">
        <v>37</v>
      </c>
      <c r="K174" s="20">
        <v>988</v>
      </c>
      <c r="L174"/>
      <c r="M174"/>
      <c r="N174"/>
      <c r="O174"/>
      <c r="P174"/>
      <c r="Q174"/>
      <c r="R174"/>
    </row>
    <row r="175" spans="1:18" ht="15" x14ac:dyDescent="0.25">
      <c r="A175" s="6">
        <v>4</v>
      </c>
      <c r="B175" s="6">
        <v>9</v>
      </c>
      <c r="C175" s="6">
        <v>2011</v>
      </c>
      <c r="D175" s="5" t="s">
        <v>251</v>
      </c>
      <c r="E175" s="14" t="s">
        <v>44</v>
      </c>
      <c r="F175" s="7" t="s">
        <v>109</v>
      </c>
      <c r="G175" s="6">
        <v>1</v>
      </c>
      <c r="H175" s="14" t="s">
        <v>44</v>
      </c>
      <c r="I175" s="6">
        <v>0</v>
      </c>
      <c r="J175" s="3" t="s">
        <v>6</v>
      </c>
      <c r="K175" s="20">
        <v>1681</v>
      </c>
      <c r="L175"/>
      <c r="M175"/>
      <c r="N175"/>
      <c r="O175"/>
      <c r="P175"/>
      <c r="Q175"/>
      <c r="R175"/>
    </row>
    <row r="176" spans="1:18" ht="15" x14ac:dyDescent="0.25">
      <c r="A176" s="6">
        <v>10</v>
      </c>
      <c r="B176" s="6">
        <v>9</v>
      </c>
      <c r="C176" s="6">
        <v>2011</v>
      </c>
      <c r="D176" s="5" t="s">
        <v>109</v>
      </c>
      <c r="E176" s="14" t="s">
        <v>44</v>
      </c>
      <c r="F176" s="7" t="s">
        <v>251</v>
      </c>
      <c r="G176" s="6">
        <v>2</v>
      </c>
      <c r="H176" s="14" t="s">
        <v>44</v>
      </c>
      <c r="I176" s="6">
        <v>0</v>
      </c>
      <c r="J176" s="7" t="s">
        <v>333</v>
      </c>
      <c r="K176" s="20">
        <v>1025</v>
      </c>
      <c r="L176"/>
      <c r="M176"/>
      <c r="N176"/>
      <c r="O176"/>
      <c r="P176"/>
      <c r="Q176"/>
      <c r="R176"/>
    </row>
    <row r="177" spans="1:18" ht="15" x14ac:dyDescent="0.25">
      <c r="A177" s="6">
        <v>11</v>
      </c>
      <c r="B177" s="6">
        <v>9</v>
      </c>
      <c r="C177" s="6">
        <v>2011</v>
      </c>
      <c r="D177" s="7" t="s">
        <v>251</v>
      </c>
      <c r="E177" s="14" t="s">
        <v>44</v>
      </c>
      <c r="F177" s="5" t="s">
        <v>109</v>
      </c>
      <c r="G177" s="6">
        <v>0</v>
      </c>
      <c r="H177" s="14" t="s">
        <v>44</v>
      </c>
      <c r="I177" s="6">
        <v>1</v>
      </c>
      <c r="J177" s="3" t="s">
        <v>601</v>
      </c>
      <c r="K177" s="20">
        <v>1943</v>
      </c>
      <c r="L177"/>
      <c r="M177"/>
      <c r="N177"/>
      <c r="O177"/>
      <c r="P177"/>
      <c r="Q177"/>
      <c r="R177"/>
    </row>
    <row r="178" spans="1:18" ht="15" x14ac:dyDescent="0.25">
      <c r="J178" s="26" t="s">
        <v>47</v>
      </c>
      <c r="K178" s="6">
        <f>SUM(K174:K177)</f>
        <v>5637</v>
      </c>
      <c r="L178"/>
      <c r="M178"/>
      <c r="N178"/>
      <c r="O178"/>
      <c r="P178"/>
      <c r="Q178"/>
      <c r="R178"/>
    </row>
    <row r="179" spans="1:18" ht="15" x14ac:dyDescent="0.25">
      <c r="D179" s="5" t="s">
        <v>602</v>
      </c>
      <c r="J179" s="26" t="s">
        <v>46</v>
      </c>
      <c r="K179" s="19">
        <f>PRODUCT(K178/4)</f>
        <v>1409.25</v>
      </c>
      <c r="L179"/>
      <c r="M179"/>
      <c r="N179"/>
      <c r="O179"/>
      <c r="P179"/>
      <c r="Q179"/>
      <c r="R179"/>
    </row>
    <row r="180" spans="1:18" ht="15" x14ac:dyDescent="0.25">
      <c r="L180"/>
      <c r="M180"/>
      <c r="N180"/>
      <c r="O180"/>
      <c r="P180"/>
      <c r="Q180"/>
      <c r="R180"/>
    </row>
    <row r="181" spans="1:18" ht="15" x14ac:dyDescent="0.25">
      <c r="A181" s="12"/>
      <c r="B181" s="12"/>
      <c r="C181" s="12"/>
      <c r="D181" s="10"/>
      <c r="E181" s="11"/>
      <c r="F181" s="13"/>
      <c r="G181" s="15"/>
      <c r="H181" s="11"/>
      <c r="I181" s="12"/>
      <c r="J181" s="11"/>
      <c r="K181" s="12"/>
      <c r="L181"/>
      <c r="M181"/>
      <c r="N181"/>
      <c r="O181"/>
      <c r="P181"/>
      <c r="Q181"/>
      <c r="R181"/>
    </row>
    <row r="182" spans="1:18" ht="15" x14ac:dyDescent="0.25">
      <c r="A182" s="6">
        <v>1</v>
      </c>
      <c r="B182" s="6">
        <v>9</v>
      </c>
      <c r="C182" s="6">
        <v>2012</v>
      </c>
      <c r="D182" s="7" t="s">
        <v>251</v>
      </c>
      <c r="E182" s="3" t="s">
        <v>44</v>
      </c>
      <c r="F182" s="5" t="s">
        <v>109</v>
      </c>
      <c r="G182" s="6">
        <v>1</v>
      </c>
      <c r="H182" s="6" t="s">
        <v>44</v>
      </c>
      <c r="I182" s="6">
        <v>2</v>
      </c>
      <c r="J182" s="7" t="s">
        <v>603</v>
      </c>
      <c r="K182" s="6">
        <v>1703</v>
      </c>
      <c r="L182"/>
      <c r="M182"/>
      <c r="N182"/>
      <c r="O182"/>
      <c r="P182"/>
      <c r="Q182"/>
      <c r="R182"/>
    </row>
    <row r="183" spans="1:18" ht="15" x14ac:dyDescent="0.25">
      <c r="A183" s="6">
        <v>2</v>
      </c>
      <c r="B183" s="6">
        <v>9</v>
      </c>
      <c r="C183" s="6">
        <v>2012</v>
      </c>
      <c r="D183" s="7" t="s">
        <v>109</v>
      </c>
      <c r="E183" s="3" t="s">
        <v>44</v>
      </c>
      <c r="F183" s="5" t="s">
        <v>251</v>
      </c>
      <c r="G183" s="6">
        <v>1</v>
      </c>
      <c r="H183" s="6" t="s">
        <v>44</v>
      </c>
      <c r="I183" s="6">
        <v>2</v>
      </c>
      <c r="J183" s="7" t="s">
        <v>604</v>
      </c>
      <c r="K183" s="6">
        <v>1008</v>
      </c>
      <c r="L183"/>
      <c r="M183"/>
      <c r="N183"/>
      <c r="O183"/>
      <c r="P183"/>
      <c r="Q183"/>
      <c r="R183"/>
    </row>
    <row r="184" spans="1:18" ht="15" x14ac:dyDescent="0.25">
      <c r="A184" s="6">
        <v>8</v>
      </c>
      <c r="B184" s="6">
        <v>9</v>
      </c>
      <c r="C184" s="6">
        <v>2012</v>
      </c>
      <c r="D184" s="5" t="s">
        <v>251</v>
      </c>
      <c r="E184" s="3" t="s">
        <v>44</v>
      </c>
      <c r="F184" s="7" t="s">
        <v>109</v>
      </c>
      <c r="G184" s="6">
        <v>1</v>
      </c>
      <c r="H184" s="6" t="s">
        <v>44</v>
      </c>
      <c r="I184" s="6">
        <v>0</v>
      </c>
      <c r="J184" s="7" t="s">
        <v>0</v>
      </c>
      <c r="K184" s="6">
        <v>1832</v>
      </c>
      <c r="L184"/>
      <c r="M184"/>
      <c r="N184"/>
      <c r="O184"/>
      <c r="P184"/>
      <c r="Q184"/>
      <c r="R184"/>
    </row>
    <row r="185" spans="1:18" ht="15" x14ac:dyDescent="0.25">
      <c r="A185" s="6">
        <v>9</v>
      </c>
      <c r="B185" s="6">
        <v>9</v>
      </c>
      <c r="C185" s="6">
        <v>2012</v>
      </c>
      <c r="D185" s="5" t="s">
        <v>109</v>
      </c>
      <c r="E185" s="3" t="s">
        <v>44</v>
      </c>
      <c r="F185" s="7" t="s">
        <v>251</v>
      </c>
      <c r="G185" s="6">
        <v>2</v>
      </c>
      <c r="H185" s="6" t="s">
        <v>44</v>
      </c>
      <c r="I185" s="6">
        <v>0</v>
      </c>
      <c r="J185" s="7" t="s">
        <v>605</v>
      </c>
      <c r="K185" s="6">
        <v>1205</v>
      </c>
      <c r="L185"/>
      <c r="M185"/>
      <c r="N185"/>
      <c r="O185"/>
      <c r="P185"/>
      <c r="Q185"/>
      <c r="R185"/>
    </row>
    <row r="186" spans="1:18" ht="15" x14ac:dyDescent="0.25">
      <c r="A186" s="6">
        <v>15</v>
      </c>
      <c r="B186" s="6">
        <v>9</v>
      </c>
      <c r="C186" s="6">
        <v>2012</v>
      </c>
      <c r="D186" s="7" t="s">
        <v>251</v>
      </c>
      <c r="E186" s="3" t="s">
        <v>44</v>
      </c>
      <c r="F186" s="5" t="s">
        <v>109</v>
      </c>
      <c r="G186" s="6">
        <v>0</v>
      </c>
      <c r="H186" s="6" t="s">
        <v>44</v>
      </c>
      <c r="I186" s="6">
        <v>2</v>
      </c>
      <c r="J186" s="7" t="s">
        <v>606</v>
      </c>
      <c r="K186" s="6">
        <v>3781</v>
      </c>
      <c r="L186"/>
      <c r="M186"/>
      <c r="N186"/>
      <c r="O186"/>
      <c r="P186"/>
      <c r="Q186"/>
      <c r="R186"/>
    </row>
    <row r="187" spans="1:18" ht="15" x14ac:dyDescent="0.25">
      <c r="J187" s="26" t="s">
        <v>47</v>
      </c>
      <c r="K187" s="6">
        <f>SUM(K182:K186)</f>
        <v>9529</v>
      </c>
      <c r="L187"/>
      <c r="M187"/>
      <c r="N187"/>
      <c r="O187"/>
      <c r="P187"/>
      <c r="Q187"/>
      <c r="R187"/>
    </row>
    <row r="188" spans="1:18" ht="15" x14ac:dyDescent="0.25">
      <c r="D188" s="5" t="s">
        <v>607</v>
      </c>
      <c r="J188" s="26" t="s">
        <v>46</v>
      </c>
      <c r="K188" s="19">
        <f>PRODUCT(K187/5)</f>
        <v>1905.8</v>
      </c>
      <c r="L188"/>
      <c r="M188"/>
      <c r="N188"/>
      <c r="O188"/>
      <c r="P188"/>
      <c r="Q188"/>
      <c r="R188"/>
    </row>
    <row r="189" spans="1:18" ht="15" x14ac:dyDescent="0.25">
      <c r="L189"/>
      <c r="M189"/>
      <c r="N189"/>
      <c r="O189"/>
      <c r="P189"/>
      <c r="Q189"/>
      <c r="R189"/>
    </row>
    <row r="190" spans="1:18" ht="15" x14ac:dyDescent="0.25">
      <c r="A190" s="12"/>
      <c r="B190" s="12"/>
      <c r="C190" s="12"/>
      <c r="D190" s="10"/>
      <c r="E190" s="11"/>
      <c r="F190" s="13"/>
      <c r="G190" s="15"/>
      <c r="H190" s="11"/>
      <c r="I190" s="12"/>
      <c r="J190" s="11"/>
      <c r="K190" s="12"/>
      <c r="L190"/>
      <c r="M190"/>
      <c r="N190"/>
      <c r="O190"/>
      <c r="P190"/>
      <c r="Q190"/>
      <c r="R190"/>
    </row>
    <row r="191" spans="1:18" ht="15" x14ac:dyDescent="0.25">
      <c r="A191" s="21">
        <v>4</v>
      </c>
      <c r="B191" s="21">
        <v>9</v>
      </c>
      <c r="C191" s="6">
        <v>2013</v>
      </c>
      <c r="D191" s="5" t="s">
        <v>109</v>
      </c>
      <c r="E191" s="14" t="s">
        <v>44</v>
      </c>
      <c r="F191" s="7" t="s">
        <v>110</v>
      </c>
      <c r="G191" s="21">
        <v>2</v>
      </c>
      <c r="H191" s="14" t="s">
        <v>44</v>
      </c>
      <c r="I191" s="21">
        <v>0</v>
      </c>
      <c r="J191" s="30" t="s">
        <v>84</v>
      </c>
      <c r="K191" s="21">
        <v>1075</v>
      </c>
      <c r="L191"/>
      <c r="M191"/>
      <c r="N191"/>
      <c r="O191"/>
      <c r="P191"/>
      <c r="Q191"/>
      <c r="R191"/>
    </row>
    <row r="192" spans="1:18" ht="15" x14ac:dyDescent="0.25">
      <c r="A192" s="21">
        <v>7</v>
      </c>
      <c r="B192" s="21">
        <v>9</v>
      </c>
      <c r="C192" s="6">
        <v>2013</v>
      </c>
      <c r="D192" s="7" t="s">
        <v>110</v>
      </c>
      <c r="E192" s="14" t="s">
        <v>44</v>
      </c>
      <c r="F192" s="5" t="s">
        <v>109</v>
      </c>
      <c r="G192" s="21">
        <v>0</v>
      </c>
      <c r="H192" s="14" t="s">
        <v>44</v>
      </c>
      <c r="I192" s="21">
        <v>2</v>
      </c>
      <c r="J192" s="30" t="s">
        <v>54</v>
      </c>
      <c r="K192" s="21">
        <v>2106</v>
      </c>
      <c r="L192"/>
      <c r="M192"/>
      <c r="N192"/>
      <c r="O192"/>
      <c r="P192"/>
      <c r="Q192"/>
      <c r="R192"/>
    </row>
    <row r="193" spans="1:18" ht="15" x14ac:dyDescent="0.25">
      <c r="A193" s="21">
        <v>8</v>
      </c>
      <c r="B193" s="21">
        <v>9</v>
      </c>
      <c r="C193" s="6">
        <v>2013</v>
      </c>
      <c r="D193" s="5" t="s">
        <v>109</v>
      </c>
      <c r="E193" s="14" t="s">
        <v>44</v>
      </c>
      <c r="F193" s="7" t="s">
        <v>110</v>
      </c>
      <c r="G193" s="21">
        <v>2</v>
      </c>
      <c r="H193" s="14" t="s">
        <v>44</v>
      </c>
      <c r="I193" s="21">
        <v>1</v>
      </c>
      <c r="J193" s="30" t="s">
        <v>608</v>
      </c>
      <c r="K193" s="21">
        <v>1529</v>
      </c>
      <c r="L193"/>
      <c r="M193"/>
      <c r="N193"/>
      <c r="O193"/>
      <c r="P193"/>
      <c r="Q193"/>
      <c r="R193"/>
    </row>
    <row r="194" spans="1:18" ht="15" x14ac:dyDescent="0.25">
      <c r="J194" s="26" t="s">
        <v>47</v>
      </c>
      <c r="K194" s="6">
        <f>SUM(K191:K193)</f>
        <v>4710</v>
      </c>
      <c r="L194"/>
      <c r="M194"/>
      <c r="N194"/>
      <c r="O194"/>
      <c r="P194"/>
      <c r="Q194"/>
      <c r="R194"/>
    </row>
    <row r="195" spans="1:18" ht="15" x14ac:dyDescent="0.25">
      <c r="D195" s="5" t="s">
        <v>571</v>
      </c>
      <c r="J195" s="26" t="s">
        <v>46</v>
      </c>
      <c r="K195" s="19">
        <f>PRODUCT(K194/3)</f>
        <v>1570</v>
      </c>
      <c r="L195"/>
      <c r="M195"/>
      <c r="N195"/>
      <c r="O195"/>
      <c r="P195"/>
      <c r="Q195"/>
      <c r="R195"/>
    </row>
    <row r="196" spans="1:18" ht="15" x14ac:dyDescent="0.25">
      <c r="L196"/>
      <c r="M196"/>
      <c r="N196"/>
      <c r="O196"/>
      <c r="P196"/>
      <c r="Q196"/>
      <c r="R196"/>
    </row>
    <row r="197" spans="1:18" ht="15" x14ac:dyDescent="0.25">
      <c r="A197" s="12"/>
      <c r="B197" s="12"/>
      <c r="C197" s="12"/>
      <c r="D197" s="10"/>
      <c r="E197" s="11"/>
      <c r="F197" s="13"/>
      <c r="G197" s="15"/>
      <c r="H197" s="11"/>
      <c r="I197" s="12"/>
      <c r="J197" s="11"/>
      <c r="K197" s="12"/>
      <c r="L197"/>
      <c r="M197"/>
      <c r="N197"/>
      <c r="O197"/>
      <c r="P197"/>
      <c r="Q197"/>
      <c r="R197"/>
    </row>
    <row r="198" spans="1:18" ht="15" x14ac:dyDescent="0.25">
      <c r="A198" s="6">
        <v>6</v>
      </c>
      <c r="B198" s="6">
        <v>9</v>
      </c>
      <c r="C198" s="6">
        <v>2014</v>
      </c>
      <c r="D198" s="5" t="s">
        <v>109</v>
      </c>
      <c r="E198" s="14" t="s">
        <v>44</v>
      </c>
      <c r="F198" s="7" t="s">
        <v>251</v>
      </c>
      <c r="G198" s="6">
        <v>2</v>
      </c>
      <c r="H198" s="14" t="s">
        <v>44</v>
      </c>
      <c r="I198" s="6">
        <v>0</v>
      </c>
      <c r="J198" s="30" t="s">
        <v>609</v>
      </c>
      <c r="K198" s="6">
        <v>727</v>
      </c>
      <c r="L198"/>
      <c r="M198"/>
      <c r="N198"/>
      <c r="O198"/>
      <c r="P198"/>
      <c r="Q198"/>
      <c r="R198"/>
    </row>
    <row r="199" spans="1:18" ht="15" x14ac:dyDescent="0.25">
      <c r="A199" s="6">
        <v>7</v>
      </c>
      <c r="B199" s="6">
        <v>9</v>
      </c>
      <c r="C199" s="6">
        <v>2014</v>
      </c>
      <c r="D199" s="5" t="s">
        <v>251</v>
      </c>
      <c r="E199" s="14" t="s">
        <v>44</v>
      </c>
      <c r="F199" s="7" t="s">
        <v>109</v>
      </c>
      <c r="G199" s="6">
        <v>2</v>
      </c>
      <c r="H199" s="14" t="s">
        <v>44</v>
      </c>
      <c r="I199" s="6">
        <v>0</v>
      </c>
      <c r="J199" s="30" t="s">
        <v>610</v>
      </c>
      <c r="K199" s="6">
        <v>1432</v>
      </c>
      <c r="L199"/>
      <c r="M199"/>
      <c r="N199"/>
      <c r="O199"/>
      <c r="P199"/>
      <c r="Q199"/>
      <c r="R199"/>
    </row>
    <row r="200" spans="1:18" ht="15" x14ac:dyDescent="0.25">
      <c r="A200" s="6">
        <v>13</v>
      </c>
      <c r="B200" s="6">
        <v>9</v>
      </c>
      <c r="C200" s="6">
        <v>2014</v>
      </c>
      <c r="D200" s="7" t="s">
        <v>109</v>
      </c>
      <c r="E200" s="14" t="s">
        <v>44</v>
      </c>
      <c r="F200" s="5" t="s">
        <v>251</v>
      </c>
      <c r="G200" s="6">
        <v>0</v>
      </c>
      <c r="H200" s="14" t="s">
        <v>44</v>
      </c>
      <c r="I200" s="6">
        <v>2</v>
      </c>
      <c r="J200" s="30" t="s">
        <v>611</v>
      </c>
      <c r="K200" s="6">
        <v>1024</v>
      </c>
      <c r="L200"/>
      <c r="M200"/>
      <c r="N200"/>
      <c r="O200"/>
      <c r="P200"/>
      <c r="Q200"/>
      <c r="R200"/>
    </row>
    <row r="201" spans="1:18" ht="15" x14ac:dyDescent="0.25">
      <c r="A201" s="6">
        <v>14</v>
      </c>
      <c r="B201" s="6">
        <v>9</v>
      </c>
      <c r="C201" s="6">
        <v>2014</v>
      </c>
      <c r="D201" s="7" t="s">
        <v>251</v>
      </c>
      <c r="E201" s="14" t="s">
        <v>44</v>
      </c>
      <c r="F201" s="5" t="s">
        <v>109</v>
      </c>
      <c r="G201" s="6">
        <v>0</v>
      </c>
      <c r="H201" s="14" t="s">
        <v>44</v>
      </c>
      <c r="I201" s="6">
        <v>2</v>
      </c>
      <c r="J201" s="30" t="s">
        <v>199</v>
      </c>
      <c r="K201" s="6">
        <v>2175</v>
      </c>
      <c r="L201"/>
      <c r="M201"/>
      <c r="N201"/>
      <c r="O201"/>
      <c r="P201"/>
      <c r="Q201"/>
      <c r="R201"/>
    </row>
    <row r="202" spans="1:18" ht="15" x14ac:dyDescent="0.25">
      <c r="A202" s="6">
        <v>20</v>
      </c>
      <c r="B202" s="6">
        <v>9</v>
      </c>
      <c r="C202" s="6">
        <v>2014</v>
      </c>
      <c r="D202" s="5" t="s">
        <v>109</v>
      </c>
      <c r="E202" s="14" t="s">
        <v>44</v>
      </c>
      <c r="F202" s="7" t="s">
        <v>251</v>
      </c>
      <c r="G202" s="6">
        <v>2</v>
      </c>
      <c r="H202" s="14" t="s">
        <v>44</v>
      </c>
      <c r="I202" s="6">
        <v>0</v>
      </c>
      <c r="J202" s="30" t="s">
        <v>612</v>
      </c>
      <c r="K202" s="6">
        <v>1581</v>
      </c>
      <c r="L202"/>
      <c r="M202"/>
      <c r="N202"/>
      <c r="O202"/>
      <c r="P202"/>
      <c r="Q202"/>
      <c r="R202"/>
    </row>
    <row r="203" spans="1:18" ht="15" x14ac:dyDescent="0.25">
      <c r="E203" s="23"/>
      <c r="J203" s="26" t="s">
        <v>47</v>
      </c>
      <c r="K203" s="6">
        <f>SUM(K198:K202)</f>
        <v>6939</v>
      </c>
      <c r="L203"/>
      <c r="M203"/>
      <c r="N203"/>
      <c r="O203"/>
      <c r="P203"/>
      <c r="Q203"/>
      <c r="R203"/>
    </row>
    <row r="204" spans="1:18" ht="15" x14ac:dyDescent="0.25">
      <c r="D204" s="5" t="s">
        <v>607</v>
      </c>
      <c r="E204" s="23"/>
      <c r="J204" s="26" t="s">
        <v>46</v>
      </c>
      <c r="K204" s="19">
        <f>PRODUCT(K203/5)</f>
        <v>1387.8</v>
      </c>
      <c r="L204"/>
      <c r="M204"/>
      <c r="N204"/>
      <c r="O204"/>
      <c r="P204"/>
      <c r="Q204"/>
      <c r="R204"/>
    </row>
    <row r="205" spans="1:18" ht="15" x14ac:dyDescent="0.25">
      <c r="L205"/>
      <c r="M205"/>
      <c r="N205"/>
      <c r="O205"/>
      <c r="P205"/>
      <c r="Q205"/>
      <c r="R205"/>
    </row>
    <row r="206" spans="1:18" ht="15" x14ac:dyDescent="0.25">
      <c r="A206" s="12"/>
      <c r="B206" s="12"/>
      <c r="C206" s="12"/>
      <c r="D206" s="10"/>
      <c r="E206" s="11"/>
      <c r="F206" s="13"/>
      <c r="G206" s="15"/>
      <c r="H206" s="11"/>
      <c r="I206" s="12"/>
      <c r="J206" s="11"/>
      <c r="K206" s="12"/>
      <c r="L206"/>
      <c r="M206"/>
      <c r="N206"/>
      <c r="O206"/>
      <c r="P206"/>
      <c r="Q206"/>
      <c r="R206"/>
    </row>
    <row r="207" spans="1:18" ht="15.75" customHeight="1" x14ac:dyDescent="0.25">
      <c r="A207" s="21">
        <v>5</v>
      </c>
      <c r="B207" s="21">
        <v>9</v>
      </c>
      <c r="C207" s="6">
        <v>2015</v>
      </c>
      <c r="D207" s="7" t="s">
        <v>109</v>
      </c>
      <c r="E207" s="14" t="s">
        <v>44</v>
      </c>
      <c r="F207" s="5" t="s">
        <v>251</v>
      </c>
      <c r="G207" s="21">
        <v>1</v>
      </c>
      <c r="H207" s="14" t="s">
        <v>44</v>
      </c>
      <c r="I207" s="21">
        <v>2</v>
      </c>
      <c r="J207" s="30" t="s">
        <v>613</v>
      </c>
      <c r="K207" s="21">
        <v>508</v>
      </c>
      <c r="L207"/>
      <c r="M207"/>
      <c r="N207"/>
      <c r="O207"/>
      <c r="P207"/>
      <c r="Q207"/>
      <c r="R207"/>
    </row>
    <row r="208" spans="1:18" ht="15" x14ac:dyDescent="0.25">
      <c r="A208" s="21">
        <v>6</v>
      </c>
      <c r="B208" s="21">
        <v>9</v>
      </c>
      <c r="C208" s="6">
        <v>2015</v>
      </c>
      <c r="D208" s="7" t="s">
        <v>251</v>
      </c>
      <c r="E208" s="14" t="s">
        <v>44</v>
      </c>
      <c r="F208" s="5" t="s">
        <v>109</v>
      </c>
      <c r="G208" s="21">
        <v>0</v>
      </c>
      <c r="H208" s="14" t="s">
        <v>44</v>
      </c>
      <c r="I208" s="21">
        <v>2</v>
      </c>
      <c r="J208" s="30" t="s">
        <v>614</v>
      </c>
      <c r="K208" s="21">
        <v>1053</v>
      </c>
      <c r="L208"/>
      <c r="M208"/>
      <c r="N208"/>
      <c r="O208"/>
      <c r="P208"/>
      <c r="Q208"/>
      <c r="R208"/>
    </row>
    <row r="209" spans="1:18" ht="15" x14ac:dyDescent="0.25">
      <c r="A209" s="21">
        <v>12</v>
      </c>
      <c r="B209" s="21">
        <v>9</v>
      </c>
      <c r="C209" s="6">
        <v>2015</v>
      </c>
      <c r="D209" s="5" t="s">
        <v>109</v>
      </c>
      <c r="E209" s="14" t="s">
        <v>44</v>
      </c>
      <c r="F209" s="7" t="s">
        <v>251</v>
      </c>
      <c r="G209" s="21">
        <v>2</v>
      </c>
      <c r="H209" s="14" t="s">
        <v>44</v>
      </c>
      <c r="I209" s="21">
        <v>1</v>
      </c>
      <c r="J209" s="30" t="s">
        <v>615</v>
      </c>
      <c r="K209" s="21">
        <v>1036</v>
      </c>
      <c r="L209"/>
      <c r="M209"/>
      <c r="N209"/>
      <c r="O209"/>
      <c r="P209"/>
      <c r="Q209"/>
      <c r="R209"/>
    </row>
    <row r="210" spans="1:18" ht="15" x14ac:dyDescent="0.25">
      <c r="A210" s="21">
        <v>13</v>
      </c>
      <c r="B210" s="21">
        <v>9</v>
      </c>
      <c r="C210" s="6">
        <v>2015</v>
      </c>
      <c r="D210" s="7" t="s">
        <v>251</v>
      </c>
      <c r="E210" s="14" t="s">
        <v>44</v>
      </c>
      <c r="F210" s="5" t="s">
        <v>109</v>
      </c>
      <c r="G210" s="21">
        <v>0</v>
      </c>
      <c r="H210" s="14" t="s">
        <v>44</v>
      </c>
      <c r="I210" s="21">
        <v>2</v>
      </c>
      <c r="J210" s="30" t="s">
        <v>616</v>
      </c>
      <c r="K210" s="21">
        <v>1457</v>
      </c>
      <c r="L210"/>
      <c r="M210"/>
      <c r="N210"/>
      <c r="O210"/>
      <c r="P210"/>
      <c r="Q210"/>
      <c r="R210"/>
    </row>
    <row r="211" spans="1:18" ht="15" x14ac:dyDescent="0.25">
      <c r="J211" s="26" t="s">
        <v>47</v>
      </c>
      <c r="K211" s="6">
        <f>SUM(K207:K210)</f>
        <v>4054</v>
      </c>
      <c r="L211"/>
      <c r="M211"/>
      <c r="N211"/>
      <c r="O211"/>
      <c r="P211"/>
      <c r="Q211"/>
      <c r="R211"/>
    </row>
    <row r="212" spans="1:18" ht="15" x14ac:dyDescent="0.25">
      <c r="D212" s="5" t="s">
        <v>602</v>
      </c>
      <c r="J212" s="26" t="s">
        <v>46</v>
      </c>
      <c r="K212" s="19">
        <f>PRODUCT(K211/4)</f>
        <v>1013.5</v>
      </c>
      <c r="L212"/>
      <c r="M212"/>
      <c r="N212"/>
      <c r="O212"/>
      <c r="P212"/>
      <c r="Q212"/>
      <c r="R212"/>
    </row>
    <row r="213" spans="1:18" ht="15" x14ac:dyDescent="0.25">
      <c r="L213"/>
      <c r="M213"/>
      <c r="N213"/>
      <c r="O213"/>
      <c r="P213"/>
      <c r="Q213"/>
      <c r="R213"/>
    </row>
    <row r="214" spans="1:18" ht="15" x14ac:dyDescent="0.25">
      <c r="A214" s="12"/>
      <c r="B214" s="12"/>
      <c r="C214" s="12"/>
      <c r="D214" s="10"/>
      <c r="E214" s="11"/>
      <c r="F214" s="13"/>
      <c r="G214" s="15"/>
      <c r="H214" s="11"/>
      <c r="I214" s="12"/>
      <c r="J214" s="11"/>
      <c r="K214" s="12"/>
      <c r="L214"/>
      <c r="M214"/>
      <c r="N214"/>
      <c r="O214"/>
      <c r="P214"/>
      <c r="Q214"/>
      <c r="R214"/>
    </row>
    <row r="215" spans="1:18" ht="15" x14ac:dyDescent="0.25">
      <c r="A215" s="6">
        <v>10</v>
      </c>
      <c r="B215" s="21">
        <v>9</v>
      </c>
      <c r="C215" s="6">
        <v>2016</v>
      </c>
      <c r="D215" s="5" t="s">
        <v>251</v>
      </c>
      <c r="E215" s="14" t="s">
        <v>44</v>
      </c>
      <c r="F215" s="7" t="s">
        <v>109</v>
      </c>
      <c r="G215" s="21">
        <v>2</v>
      </c>
      <c r="H215" s="14" t="s">
        <v>44</v>
      </c>
      <c r="I215" s="21">
        <v>0</v>
      </c>
      <c r="J215" s="30" t="s">
        <v>617</v>
      </c>
      <c r="K215" s="21">
        <v>812</v>
      </c>
      <c r="L215"/>
      <c r="M215"/>
      <c r="N215"/>
      <c r="O215"/>
      <c r="P215"/>
      <c r="Q215"/>
      <c r="R215"/>
    </row>
    <row r="216" spans="1:18" ht="15" x14ac:dyDescent="0.25">
      <c r="A216" s="6">
        <v>11</v>
      </c>
      <c r="B216" s="21">
        <v>9</v>
      </c>
      <c r="C216" s="6">
        <v>2016</v>
      </c>
      <c r="D216" s="7" t="s">
        <v>109</v>
      </c>
      <c r="E216" s="14" t="s">
        <v>44</v>
      </c>
      <c r="F216" s="5" t="s">
        <v>251</v>
      </c>
      <c r="G216" s="21">
        <v>1</v>
      </c>
      <c r="H216" s="14" t="s">
        <v>44</v>
      </c>
      <c r="I216" s="21">
        <v>2</v>
      </c>
      <c r="J216" s="30" t="s">
        <v>618</v>
      </c>
      <c r="K216" s="21">
        <v>1013</v>
      </c>
      <c r="L216"/>
      <c r="M216"/>
      <c r="N216"/>
      <c r="O216"/>
      <c r="P216"/>
      <c r="Q216"/>
      <c r="R216"/>
    </row>
    <row r="217" spans="1:18" ht="15" x14ac:dyDescent="0.25">
      <c r="A217" s="6">
        <v>17</v>
      </c>
      <c r="B217" s="21">
        <v>9</v>
      </c>
      <c r="C217" s="6">
        <v>2016</v>
      </c>
      <c r="D217" s="7" t="s">
        <v>251</v>
      </c>
      <c r="E217" s="14" t="s">
        <v>44</v>
      </c>
      <c r="F217" s="5" t="s">
        <v>109</v>
      </c>
      <c r="G217" s="21">
        <v>1</v>
      </c>
      <c r="H217" s="14" t="s">
        <v>44</v>
      </c>
      <c r="I217" s="21">
        <v>2</v>
      </c>
      <c r="J217" s="30" t="s">
        <v>619</v>
      </c>
      <c r="K217" s="21">
        <v>2367</v>
      </c>
      <c r="L217"/>
      <c r="M217"/>
      <c r="N217"/>
      <c r="O217"/>
      <c r="P217"/>
      <c r="Q217"/>
      <c r="R217"/>
    </row>
    <row r="218" spans="1:18" ht="15" x14ac:dyDescent="0.25">
      <c r="A218" s="6">
        <v>18</v>
      </c>
      <c r="B218" s="21">
        <v>9</v>
      </c>
      <c r="C218" s="6">
        <v>2016</v>
      </c>
      <c r="D218" s="7" t="s">
        <v>109</v>
      </c>
      <c r="E218" s="14" t="s">
        <v>44</v>
      </c>
      <c r="F218" s="5" t="s">
        <v>251</v>
      </c>
      <c r="G218" s="21">
        <v>1</v>
      </c>
      <c r="H218" s="14" t="s">
        <v>44</v>
      </c>
      <c r="I218" s="21">
        <v>2</v>
      </c>
      <c r="J218" s="30" t="s">
        <v>620</v>
      </c>
      <c r="K218" s="21">
        <v>1303</v>
      </c>
      <c r="L218"/>
      <c r="M218"/>
      <c r="N218"/>
      <c r="O218"/>
      <c r="P218"/>
      <c r="Q218"/>
      <c r="R218"/>
    </row>
    <row r="219" spans="1:18" ht="15" x14ac:dyDescent="0.25">
      <c r="J219" s="26" t="s">
        <v>47</v>
      </c>
      <c r="K219" s="6">
        <f>SUM(K215:K218)</f>
        <v>5495</v>
      </c>
      <c r="L219"/>
      <c r="M219"/>
      <c r="N219"/>
      <c r="O219"/>
      <c r="P219"/>
      <c r="Q219"/>
      <c r="R219"/>
    </row>
    <row r="220" spans="1:18" ht="15" x14ac:dyDescent="0.25">
      <c r="D220" s="5" t="s">
        <v>584</v>
      </c>
      <c r="J220" s="26" t="s">
        <v>46</v>
      </c>
      <c r="K220" s="19">
        <f>PRODUCT(K219/4)</f>
        <v>1373.75</v>
      </c>
      <c r="L220"/>
      <c r="M220"/>
      <c r="N220"/>
      <c r="O220"/>
      <c r="P220"/>
      <c r="Q220"/>
      <c r="R220"/>
    </row>
    <row r="221" spans="1:18" ht="15" x14ac:dyDescent="0.25">
      <c r="L221"/>
      <c r="M221"/>
      <c r="N221"/>
      <c r="O221"/>
      <c r="P221"/>
      <c r="Q221"/>
      <c r="R221"/>
    </row>
    <row r="222" spans="1:18" ht="15" x14ac:dyDescent="0.25">
      <c r="L222"/>
      <c r="M222"/>
      <c r="N222"/>
      <c r="O222"/>
      <c r="P222"/>
      <c r="Q222"/>
      <c r="R222"/>
    </row>
    <row r="223" spans="1:18" ht="15" x14ac:dyDescent="0.25">
      <c r="L223"/>
      <c r="M223"/>
      <c r="N223"/>
      <c r="O223"/>
      <c r="P223"/>
      <c r="Q223"/>
      <c r="R223"/>
    </row>
    <row r="224" spans="1:18" ht="15" x14ac:dyDescent="0.25">
      <c r="L224"/>
      <c r="M224"/>
      <c r="N224"/>
      <c r="O224"/>
      <c r="P224"/>
      <c r="Q224"/>
      <c r="R224"/>
    </row>
    <row r="225" customFormat="1" ht="14.25" x14ac:dyDescent="0.2"/>
    <row r="226" customFormat="1" ht="14.25" x14ac:dyDescent="0.2"/>
    <row r="227" customFormat="1" ht="14.25" x14ac:dyDescent="0.2"/>
    <row r="228" customFormat="1" ht="14.25" x14ac:dyDescent="0.2"/>
    <row r="229" customFormat="1" ht="14.25" x14ac:dyDescent="0.2"/>
    <row r="230" customFormat="1" ht="14.25" x14ac:dyDescent="0.2"/>
    <row r="231" customFormat="1" ht="14.25" x14ac:dyDescent="0.2"/>
    <row r="232" customFormat="1" ht="14.25" x14ac:dyDescent="0.2"/>
    <row r="233" customFormat="1" ht="14.25" x14ac:dyDescent="0.2"/>
    <row r="234" customFormat="1" ht="14.25" x14ac:dyDescent="0.2"/>
    <row r="235" customFormat="1" ht="14.25" x14ac:dyDescent="0.2"/>
    <row r="236" customFormat="1" ht="14.25" x14ac:dyDescent="0.2"/>
    <row r="237" customFormat="1" ht="14.25" x14ac:dyDescent="0.2"/>
    <row r="238" customFormat="1" ht="14.25" x14ac:dyDescent="0.2"/>
    <row r="239" customFormat="1" ht="14.25" x14ac:dyDescent="0.2"/>
    <row r="240" customFormat="1" ht="14.25" x14ac:dyDescent="0.2"/>
    <row r="241" customFormat="1" ht="14.25" x14ac:dyDescent="0.2"/>
    <row r="242" customFormat="1" ht="14.25" x14ac:dyDescent="0.2"/>
  </sheetData>
  <sortState ref="M27:T28">
    <sortCondition ref="M27"/>
  </sortState>
  <pageMargins left="0.7" right="0.7" top="0.75" bottom="0.75" header="0.3" footer="0.3"/>
  <pageSetup paperSize="9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6</vt:i4>
      </vt:variant>
    </vt:vector>
  </HeadingPairs>
  <TitlesOfParts>
    <vt:vector size="6" baseType="lpstr">
      <vt:lpstr>Finaalit 2017</vt:lpstr>
      <vt:lpstr>Play off 1987-2017</vt:lpstr>
      <vt:lpstr>Puolivälierät</vt:lpstr>
      <vt:lpstr>Välierät</vt:lpstr>
      <vt:lpstr>Pronssi</vt:lpstr>
      <vt:lpstr>Finaali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TopTen</dc:creator>
  <cp:lastModifiedBy>Acer1</cp:lastModifiedBy>
  <cp:lastPrinted>2009-06-11T08:48:27Z</cp:lastPrinted>
  <dcterms:created xsi:type="dcterms:W3CDTF">2003-06-18T19:45:02Z</dcterms:created>
  <dcterms:modified xsi:type="dcterms:W3CDTF">2017-09-03T20:09:43Z</dcterms:modified>
</cp:coreProperties>
</file>