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ti.kallio\Downloads\"/>
    </mc:Choice>
  </mc:AlternateContent>
  <xr:revisionPtr revIDLastSave="0" documentId="8_{60716C80-9D7C-4B2E-87A5-14FC0F505DB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MSU" sheetId="1" r:id="rId1"/>
    <sheet name="MYP, MSS" sheetId="4" r:id="rId2"/>
    <sheet name="Arvo-ottelu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60" i="1" l="1"/>
  <c r="AH59" i="1"/>
  <c r="AH58" i="1"/>
  <c r="AH57" i="1"/>
  <c r="AH56" i="1"/>
  <c r="AH55" i="1"/>
  <c r="AH54" i="1"/>
  <c r="AH53" i="1"/>
  <c r="AH52" i="1"/>
  <c r="AH51" i="1"/>
  <c r="AH77" i="1" l="1"/>
  <c r="AH76" i="1"/>
  <c r="K13" i="4" l="1"/>
  <c r="N37" i="1" l="1"/>
  <c r="O13" i="4"/>
  <c r="N13" i="4"/>
  <c r="M13" i="4"/>
  <c r="L13" i="4"/>
  <c r="AS10" i="4"/>
  <c r="AQ10" i="4"/>
  <c r="AP10" i="4"/>
  <c r="AO10" i="4"/>
  <c r="AN10" i="4"/>
  <c r="AM10" i="4"/>
  <c r="AG10" i="4"/>
  <c r="K15" i="4" s="1"/>
  <c r="AE10" i="4"/>
  <c r="AD10" i="4"/>
  <c r="AC10" i="4"/>
  <c r="G15" i="4" s="1"/>
  <c r="AB10" i="4"/>
  <c r="AA10" i="4"/>
  <c r="W10" i="4"/>
  <c r="U10" i="4"/>
  <c r="T10" i="4"/>
  <c r="S10" i="4"/>
  <c r="R10" i="4"/>
  <c r="Q10" i="4"/>
  <c r="K10" i="4"/>
  <c r="K14" i="4" s="1"/>
  <c r="I10" i="4"/>
  <c r="H10" i="4"/>
  <c r="G10" i="4"/>
  <c r="G14" i="4" s="1"/>
  <c r="F10" i="4"/>
  <c r="F14" i="4" s="1"/>
  <c r="E10" i="4"/>
  <c r="J9" i="4"/>
  <c r="H14" i="4" l="1"/>
  <c r="E14" i="4"/>
  <c r="E16" i="4" s="1"/>
  <c r="I14" i="4"/>
  <c r="O14" i="4" s="1"/>
  <c r="E15" i="4"/>
  <c r="I15" i="4"/>
  <c r="N14" i="4"/>
  <c r="G16" i="4"/>
  <c r="K16" i="4"/>
  <c r="L14" i="4"/>
  <c r="F15" i="4"/>
  <c r="F16" i="4" s="1"/>
  <c r="H15" i="4"/>
  <c r="H16" i="4" s="1"/>
  <c r="M14" i="4"/>
  <c r="I16" i="4"/>
  <c r="M16" i="4" l="1"/>
  <c r="N16" i="4"/>
  <c r="L16" i="4"/>
  <c r="O16" i="4"/>
  <c r="Y30" i="1" l="1"/>
  <c r="X30" i="1"/>
  <c r="W30" i="1"/>
  <c r="V30" i="1"/>
  <c r="U30" i="1"/>
  <c r="P13" i="3" l="1"/>
  <c r="O13" i="3"/>
  <c r="N13" i="3"/>
  <c r="M13" i="3"/>
  <c r="I13" i="3"/>
  <c r="G13" i="3"/>
  <c r="AQ30" i="1"/>
  <c r="AP30" i="1"/>
  <c r="AO30" i="1"/>
  <c r="AN30" i="1"/>
  <c r="AM30" i="1"/>
  <c r="AL30" i="1"/>
  <c r="M30" i="1"/>
  <c r="L30" i="1"/>
  <c r="K30" i="1"/>
  <c r="J30" i="1"/>
  <c r="I30" i="1"/>
  <c r="H30" i="1"/>
  <c r="G30" i="1"/>
  <c r="F30" i="1"/>
  <c r="E30" i="1"/>
  <c r="T23" i="1"/>
  <c r="O23" i="1"/>
  <c r="T22" i="1"/>
  <c r="O22" i="1"/>
  <c r="T21" i="1"/>
  <c r="O21" i="1"/>
  <c r="T20" i="1"/>
  <c r="O20" i="1"/>
  <c r="T19" i="1"/>
  <c r="O19" i="1"/>
  <c r="T18" i="1"/>
  <c r="O18" i="1"/>
  <c r="T17" i="1"/>
  <c r="O17" i="1"/>
  <c r="T16" i="1"/>
  <c r="O16" i="1"/>
  <c r="T15" i="1"/>
  <c r="O15" i="1"/>
  <c r="T14" i="1"/>
  <c r="O14" i="1"/>
  <c r="T13" i="1"/>
  <c r="O13" i="1"/>
  <c r="T12" i="1"/>
  <c r="O12" i="1"/>
  <c r="T11" i="1"/>
  <c r="O11" i="1"/>
  <c r="T10" i="1"/>
  <c r="T30" i="1" s="1"/>
  <c r="O10" i="1"/>
  <c r="O30" i="1" l="1"/>
  <c r="O35" i="1" s="1"/>
  <c r="O38" i="1" s="1"/>
  <c r="D32" i="1"/>
  <c r="N30" i="1" l="1"/>
  <c r="I36" i="1"/>
  <c r="H36" i="1"/>
  <c r="G36" i="1"/>
  <c r="F36" i="1"/>
  <c r="E36" i="1"/>
  <c r="H35" i="1"/>
  <c r="H38" i="1" s="1"/>
  <c r="G35" i="1"/>
  <c r="G38" i="1" s="1"/>
  <c r="F35" i="1"/>
  <c r="F38" i="1" s="1"/>
  <c r="E35" i="1"/>
  <c r="E38" i="1" s="1"/>
  <c r="L36" i="1" l="1"/>
  <c r="K38" i="1"/>
  <c r="L38" i="1"/>
  <c r="K35" i="1"/>
  <c r="L35" i="1"/>
  <c r="M36" i="1"/>
  <c r="K36" i="1"/>
  <c r="N35" i="1"/>
  <c r="I35" i="1"/>
  <c r="N36" i="1"/>
  <c r="Z30" i="1" s="1"/>
  <c r="M35" i="1" l="1"/>
  <c r="I38" i="1"/>
  <c r="AA30" i="1"/>
  <c r="M38" i="1" l="1"/>
  <c r="N38" i="1"/>
</calcChain>
</file>

<file path=xl/sharedStrings.xml><?xml version="1.0" encoding="utf-8"?>
<sst xmlns="http://schemas.openxmlformats.org/spreadsheetml/2006/main" count="880" uniqueCount="407">
  <si>
    <t>Vuosi</t>
  </si>
  <si>
    <t>Seura</t>
  </si>
  <si>
    <t>Pesispörssi</t>
  </si>
  <si>
    <t>OTT</t>
  </si>
  <si>
    <t>Sija</t>
  </si>
  <si>
    <t>LÖI</t>
  </si>
  <si>
    <t>TOI</t>
  </si>
  <si>
    <t>Yhteensä</t>
  </si>
  <si>
    <t>KUN</t>
  </si>
  <si>
    <t>Ottelu</t>
  </si>
  <si>
    <t>Kunnari</t>
  </si>
  <si>
    <t>SUPERPESIS</t>
  </si>
  <si>
    <t>Runkosarja</t>
  </si>
  <si>
    <t xml:space="preserve">  Kärkilyönnit (KL),  pesänvälit</t>
  </si>
  <si>
    <t>Ylempi loppusarja</t>
  </si>
  <si>
    <t>Alempi loppusarja</t>
  </si>
  <si>
    <t>KL</t>
  </si>
  <si>
    <t>0 &gt; 1</t>
  </si>
  <si>
    <t>1 &gt; 2</t>
  </si>
  <si>
    <t>2 &gt; 3</t>
  </si>
  <si>
    <t>3 &gt; k</t>
  </si>
  <si>
    <t>KL-%</t>
  </si>
  <si>
    <t>IL</t>
  </si>
  <si>
    <t>LL</t>
  </si>
  <si>
    <t>URA SUPERISSA</t>
  </si>
  <si>
    <t>KAIKKI</t>
  </si>
  <si>
    <t>ka/L</t>
  </si>
  <si>
    <t>ka/T</t>
  </si>
  <si>
    <t>ka/KL</t>
  </si>
  <si>
    <t>ENSIMMÄISET</t>
  </si>
  <si>
    <t>K</t>
  </si>
  <si>
    <t>H</t>
  </si>
  <si>
    <t>P</t>
  </si>
  <si>
    <t>L+T</t>
  </si>
  <si>
    <t>MIEHET</t>
  </si>
  <si>
    <t xml:space="preserve">  Itä - Länsi, tulos</t>
  </si>
  <si>
    <t>Joukkue</t>
  </si>
  <si>
    <t>V</t>
  </si>
  <si>
    <t>T</t>
  </si>
  <si>
    <t>Up.</t>
  </si>
  <si>
    <t>Lj.</t>
  </si>
  <si>
    <t>Palk.</t>
  </si>
  <si>
    <t>O</t>
  </si>
  <si>
    <t>L</t>
  </si>
  <si>
    <t>k</t>
  </si>
  <si>
    <t xml:space="preserve">Pelinjohtaja      </t>
  </si>
  <si>
    <t xml:space="preserve"> Yleisöä</t>
  </si>
  <si>
    <t>I p</t>
  </si>
  <si>
    <t>Ikä ensimmäisessä ottelussa</t>
  </si>
  <si>
    <t xml:space="preserve"> ITÄ - LÄNSI - KORTTI</t>
  </si>
  <si>
    <t>0-0-0</t>
  </si>
  <si>
    <t>Play off, voitot, voittoprosentti</t>
  </si>
  <si>
    <t>hSM</t>
  </si>
  <si>
    <t>Lyöty</t>
  </si>
  <si>
    <t>Tuotu</t>
  </si>
  <si>
    <t>Puolivälierät</t>
  </si>
  <si>
    <t>Välierät</t>
  </si>
  <si>
    <t>Pronssi</t>
  </si>
  <si>
    <t>Finaalit</t>
  </si>
  <si>
    <t>4.</t>
  </si>
  <si>
    <t>Seurat</t>
  </si>
  <si>
    <t>Länsi</t>
  </si>
  <si>
    <t>1/1</t>
  </si>
  <si>
    <t>1/2</t>
  </si>
  <si>
    <t>0/1</t>
  </si>
  <si>
    <t>1/4</t>
  </si>
  <si>
    <t>2/3</t>
  </si>
  <si>
    <t>0/2</t>
  </si>
  <si>
    <t>Lyöjätilasto</t>
  </si>
  <si>
    <t>1/5</t>
  </si>
  <si>
    <t>5.</t>
  </si>
  <si>
    <t>1.</t>
  </si>
  <si>
    <t>2.</t>
  </si>
  <si>
    <t>8.</t>
  </si>
  <si>
    <t>7.</t>
  </si>
  <si>
    <t>3.</t>
  </si>
  <si>
    <t>11.</t>
  </si>
  <si>
    <t>10.</t>
  </si>
  <si>
    <t>9.</t>
  </si>
  <si>
    <t>6.</t>
  </si>
  <si>
    <t>jok</t>
  </si>
  <si>
    <t>02.08. 2003  Sotkamo</t>
  </si>
  <si>
    <t xml:space="preserve">  1-0  (1-1, 1-0)</t>
  </si>
  <si>
    <t>4120</t>
  </si>
  <si>
    <t>20.06. 2004  Hyvinkää</t>
  </si>
  <si>
    <t xml:space="preserve">  2-1  (5-1, 4-5, 1-0)</t>
  </si>
  <si>
    <t>4310</t>
  </si>
  <si>
    <t>24.07. 2005  Oulu</t>
  </si>
  <si>
    <t xml:space="preserve">  1-0  (1-1, 2-1)</t>
  </si>
  <si>
    <t>5048</t>
  </si>
  <si>
    <t>02.07. 2006  Kitee</t>
  </si>
  <si>
    <t xml:space="preserve">  1-0  (3-0, 1-1)</t>
  </si>
  <si>
    <t>5212</t>
  </si>
  <si>
    <t>29.06. 2008  Raahe</t>
  </si>
  <si>
    <t xml:space="preserve">  0-1  (0-2, 2-2)</t>
  </si>
  <si>
    <t>4830</t>
  </si>
  <si>
    <t>28.06. 2009  Kuopio</t>
  </si>
  <si>
    <t xml:space="preserve">  2-1  (0-3, 5-3, 1-0)</t>
  </si>
  <si>
    <t>6312</t>
  </si>
  <si>
    <t>22.07. 2012  Sotkamo</t>
  </si>
  <si>
    <t xml:space="preserve">  1-2  (5-1, 5-10, 0-3)</t>
  </si>
  <si>
    <t>5214</t>
  </si>
  <si>
    <t>C - POJAT</t>
  </si>
  <si>
    <t>B - POJAT</t>
  </si>
  <si>
    <t>A - POJAT</t>
  </si>
  <si>
    <t>1/3</t>
  </si>
  <si>
    <t>4/7</t>
  </si>
  <si>
    <t>0/3</t>
  </si>
  <si>
    <t>3/6</t>
  </si>
  <si>
    <t>YKKÖSPESIS</t>
  </si>
  <si>
    <t>12.</t>
  </si>
  <si>
    <t>ykköspesis</t>
  </si>
  <si>
    <t>Jere Dahlström</t>
  </si>
  <si>
    <t>9.8.1980   Vaasa</t>
  </si>
  <si>
    <t>13.</t>
  </si>
  <si>
    <t>VM</t>
  </si>
  <si>
    <t>suomensarja</t>
  </si>
  <si>
    <t>PeTo</t>
  </si>
  <si>
    <t>VäVi</t>
  </si>
  <si>
    <t>KaMa</t>
  </si>
  <si>
    <t>SMJ</t>
  </si>
  <si>
    <t>KoU</t>
  </si>
  <si>
    <t>ViVe</t>
  </si>
  <si>
    <t>19.05. 2001  KoU - KaMa  0-2  (1-2, 2-5)</t>
  </si>
  <si>
    <t>07.06. 2001  KaMa - AA  2-0  (4-3, 5-0)</t>
  </si>
  <si>
    <t>26.05. 2002  SMJ - KaMa  2-0  (1-0, 5-0)</t>
  </si>
  <si>
    <t>1.  ottelu</t>
  </si>
  <si>
    <t>6.  ottelu</t>
  </si>
  <si>
    <t>32.  ottelu</t>
  </si>
  <si>
    <t xml:space="preserve">  20 v   9 kk 10 pv</t>
  </si>
  <si>
    <t xml:space="preserve">  20 v   9 kk 29 pv</t>
  </si>
  <si>
    <t xml:space="preserve">  21 v   9 kk 17 pv</t>
  </si>
  <si>
    <t>Santeri Haipus</t>
  </si>
  <si>
    <t>Pasi Virtanen</t>
  </si>
  <si>
    <t>Jussi Järvinen</t>
  </si>
  <si>
    <t>Matti Iivarinen</t>
  </si>
  <si>
    <t>01.07. 2007  Kouvola</t>
  </si>
  <si>
    <t xml:space="preserve">  1-2  (3-3, 7-3, 0-2)</t>
  </si>
  <si>
    <t>Sami Sirviö</t>
  </si>
  <si>
    <t>5134</t>
  </si>
  <si>
    <t>Riku Lehto</t>
  </si>
  <si>
    <t>20.07. 2014  Seinäjoki</t>
  </si>
  <si>
    <t xml:space="preserve">  1-2  (0-1, 2-1, 0-1)</t>
  </si>
  <si>
    <t>Sami-Petteri Kivimäki</t>
  </si>
  <si>
    <t>5277</t>
  </si>
  <si>
    <t>22 v  11 kk  24 pv</t>
  </si>
  <si>
    <t>26.07. 1994  Tampere</t>
  </si>
  <si>
    <t xml:space="preserve">  13-23</t>
  </si>
  <si>
    <t>Markku Lepola</t>
  </si>
  <si>
    <t>300</t>
  </si>
  <si>
    <t>02.08. 1995  Varkaus</t>
  </si>
  <si>
    <t xml:space="preserve">  1-1  (12-7, 1-5)</t>
  </si>
  <si>
    <t>Tarmo Papinaho</t>
  </si>
  <si>
    <t>700</t>
  </si>
  <si>
    <t>12.07. 1996  Kitee</t>
  </si>
  <si>
    <t xml:space="preserve">  1-0  (3-3, 1-0)</t>
  </si>
  <si>
    <t>Olli Viljaranta</t>
  </si>
  <si>
    <t>3452</t>
  </si>
  <si>
    <t>15.08. 1997  Hyvinkää</t>
  </si>
  <si>
    <t xml:space="preserve">  2-1  (2-8, 4-2, 1-0)</t>
  </si>
  <si>
    <t>A</t>
  </si>
  <si>
    <t>Juhani Latikka</t>
  </si>
  <si>
    <t>1895</t>
  </si>
  <si>
    <t>03.07. 1999  Sotkamo</t>
  </si>
  <si>
    <t xml:space="preserve">  2-1  (1-4, 3-1, 3-2)</t>
  </si>
  <si>
    <t>Juha Liljeqvist</t>
  </si>
  <si>
    <t>2421</t>
  </si>
  <si>
    <t>05.08. 2000  Oulu</t>
  </si>
  <si>
    <t xml:space="preserve">  1-2  (3-2, 0-5, 1-2)</t>
  </si>
  <si>
    <t>Yrjö-Pekka Hautamäki</t>
  </si>
  <si>
    <t>1900</t>
  </si>
  <si>
    <t>VM = Vaasan Maila  (1933),  kasvattajaseura</t>
  </si>
  <si>
    <t>VäVi = Vähänkyrön Viesti  (1938)</t>
  </si>
  <si>
    <t>SMJ = Seinäjoen Maila-Jussit  (1932)</t>
  </si>
  <si>
    <t>ViVe = Vimpelin Veto  (1934)</t>
  </si>
  <si>
    <t>PeTo = Peräseinäjoen Toive  (1927)</t>
  </si>
  <si>
    <t>KaMa = Kankaanpään Maila  (1958)</t>
  </si>
  <si>
    <t>KoU  = Koskenkorvan Urheilijat  (1945)</t>
  </si>
  <si>
    <t>4-4-1</t>
  </si>
  <si>
    <t>2-3-3</t>
  </si>
  <si>
    <t>3/4</t>
  </si>
  <si>
    <t>2/2</t>
  </si>
  <si>
    <t>1/7</t>
  </si>
  <si>
    <t>4/12</t>
  </si>
  <si>
    <t>3/5</t>
  </si>
  <si>
    <t>2/6</t>
  </si>
  <si>
    <t>2/8</t>
  </si>
  <si>
    <t>1/6</t>
  </si>
  <si>
    <t>6/9</t>
  </si>
  <si>
    <t>23/57</t>
  </si>
  <si>
    <t>11/19</t>
  </si>
  <si>
    <t>12/31</t>
  </si>
  <si>
    <t>0/5</t>
  </si>
  <si>
    <t>3/8</t>
  </si>
  <si>
    <t>3/3</t>
  </si>
  <si>
    <t>6/13</t>
  </si>
  <si>
    <t>6/8</t>
  </si>
  <si>
    <t>2-1-2</t>
  </si>
  <si>
    <t>0-0-1</t>
  </si>
  <si>
    <t>PESISPÖRSSIRAJAT</t>
  </si>
  <si>
    <t>1000 p</t>
  </si>
  <si>
    <t>1300 p</t>
  </si>
  <si>
    <t>1600 p</t>
  </si>
  <si>
    <t>KAIKKIEN AIKOJEN TILASTOT, TOP-10</t>
  </si>
  <si>
    <t>0-3  SoJy</t>
  </si>
  <si>
    <t>0-4  KiPe</t>
  </si>
  <si>
    <t>Jatkosarja  4.</t>
  </si>
  <si>
    <t>1-3  KiPa</t>
  </si>
  <si>
    <t>2-1  Tahko</t>
  </si>
  <si>
    <t>Jatkosarja  6.</t>
  </si>
  <si>
    <t>3-2  NJ  (pist.)</t>
  </si>
  <si>
    <t>4-2  KoU</t>
  </si>
  <si>
    <t>0-3  KPL</t>
  </si>
  <si>
    <t>2-0  PattU</t>
  </si>
  <si>
    <t>3-0  KoU</t>
  </si>
  <si>
    <t>3-1  SoJy</t>
  </si>
  <si>
    <t>3-1  KPL</t>
  </si>
  <si>
    <t>4-0  Tahko</t>
  </si>
  <si>
    <t>3-0  PattU</t>
  </si>
  <si>
    <t>2-3  SoJy</t>
  </si>
  <si>
    <t>4-1  KiPa</t>
  </si>
  <si>
    <t>3-1  JoMa</t>
  </si>
  <si>
    <t>0-3  ViVe</t>
  </si>
  <si>
    <t>1-3  JoMa</t>
  </si>
  <si>
    <t>1900 p</t>
  </si>
  <si>
    <t xml:space="preserve">      Mitalit</t>
  </si>
  <si>
    <t>Arvo-ottelut</t>
  </si>
  <si>
    <t xml:space="preserve">       Runkosarja TOP-30</t>
  </si>
  <si>
    <t>17.</t>
  </si>
  <si>
    <t>30.</t>
  </si>
  <si>
    <t>21.</t>
  </si>
  <si>
    <t>22.</t>
  </si>
  <si>
    <t>29.</t>
  </si>
  <si>
    <t>23.</t>
  </si>
  <si>
    <t>19.</t>
  </si>
  <si>
    <t>Ylempi loppusarja TOP-10</t>
  </si>
  <si>
    <t>2-2-2</t>
  </si>
  <si>
    <t xml:space="preserve">  Vuoden tulokas  2001     &lt;&gt;     Lyöjäkuningas  ( 4 )  2006, 2007, 2009, 2012     &lt;&gt;     Tehopelaaja  ( 2 )  2006, 2009     &lt;&gt;     Vuoden jokeri  ( 3 )  2006, 2009, 2010</t>
  </si>
  <si>
    <t>IPV</t>
  </si>
  <si>
    <t>IPV = Imatran Pallo-Veikot  (1955)</t>
  </si>
  <si>
    <t>14.</t>
  </si>
  <si>
    <t>Ykkösenä 18.07. 2018 -</t>
  </si>
  <si>
    <t xml:space="preserve">    Runkosarja TOP-10</t>
  </si>
  <si>
    <t>Jatkosarjat</t>
  </si>
  <si>
    <t>SUOMENSARJA</t>
  </si>
  <si>
    <t xml:space="preserve">  Runkosarja TOP-10</t>
  </si>
  <si>
    <t>YHTEENSÄ</t>
  </si>
  <si>
    <t>KAIKKI OTTELUT</t>
  </si>
  <si>
    <t>ka/l+t</t>
  </si>
  <si>
    <t>ka/kl</t>
  </si>
  <si>
    <t>TOP-100     1945-2019</t>
  </si>
  <si>
    <t>Paras sija 10.</t>
  </si>
  <si>
    <t>Kunnaritilasto</t>
  </si>
  <si>
    <t>20.</t>
  </si>
  <si>
    <t>2200 p   2019</t>
  </si>
  <si>
    <t>52.</t>
  </si>
  <si>
    <t>24.</t>
  </si>
  <si>
    <t>38.</t>
  </si>
  <si>
    <t>TEHO</t>
  </si>
  <si>
    <t xml:space="preserve"> Ottelutilasto</t>
  </si>
  <si>
    <t xml:space="preserve">   300</t>
  </si>
  <si>
    <t xml:space="preserve">   400</t>
  </si>
  <si>
    <t xml:space="preserve"> Lyöjätilasto</t>
  </si>
  <si>
    <t xml:space="preserve">   500</t>
  </si>
  <si>
    <t xml:space="preserve">   600</t>
  </si>
  <si>
    <t xml:space="preserve">   700</t>
  </si>
  <si>
    <t xml:space="preserve">   800</t>
  </si>
  <si>
    <t xml:space="preserve">   900</t>
  </si>
  <si>
    <t xml:space="preserve"> 1000</t>
  </si>
  <si>
    <t xml:space="preserve"> 1100</t>
  </si>
  <si>
    <t>451. ottelu</t>
  </si>
  <si>
    <t xml:space="preserve">   100</t>
  </si>
  <si>
    <t xml:space="preserve">   200</t>
  </si>
  <si>
    <t>147. ottelu</t>
  </si>
  <si>
    <t>IKÄ</t>
  </si>
  <si>
    <t xml:space="preserve"> 1945 - 2001</t>
  </si>
  <si>
    <t xml:space="preserve"> 1979 - 2001</t>
  </si>
  <si>
    <t xml:space="preserve"> 1945 - 2002</t>
  </si>
  <si>
    <t xml:space="preserve"> 1979 - 2002</t>
  </si>
  <si>
    <t xml:space="preserve"> 1945 - 2003</t>
  </si>
  <si>
    <t xml:space="preserve"> 1979 - 2003</t>
  </si>
  <si>
    <t xml:space="preserve"> 1945 - 2004</t>
  </si>
  <si>
    <t xml:space="preserve"> 1979 - 2004</t>
  </si>
  <si>
    <t xml:space="preserve"> 1945 - 2005</t>
  </si>
  <si>
    <t xml:space="preserve"> 1979 - 2005</t>
  </si>
  <si>
    <t xml:space="preserve"> 1945 - 2006</t>
  </si>
  <si>
    <t xml:space="preserve"> 1979 - 2006</t>
  </si>
  <si>
    <t xml:space="preserve"> 1945 - 2007</t>
  </si>
  <si>
    <t xml:space="preserve"> 1979 - 2007</t>
  </si>
  <si>
    <t xml:space="preserve"> 1945 - 2008</t>
  </si>
  <si>
    <t xml:space="preserve"> 1979 - 2008</t>
  </si>
  <si>
    <t xml:space="preserve"> 1945 - 2009</t>
  </si>
  <si>
    <t xml:space="preserve"> 1979 - 2009</t>
  </si>
  <si>
    <t xml:space="preserve"> 1945 - 2010</t>
  </si>
  <si>
    <t xml:space="preserve"> 1979 - 2010</t>
  </si>
  <si>
    <t xml:space="preserve"> 1945 - 2011</t>
  </si>
  <si>
    <t xml:space="preserve"> 1979 - 2011</t>
  </si>
  <si>
    <t xml:space="preserve"> 1945 - 2012</t>
  </si>
  <si>
    <t xml:space="preserve"> 1979 - 2012</t>
  </si>
  <si>
    <t xml:space="preserve"> 1945 - 2013</t>
  </si>
  <si>
    <t xml:space="preserve"> 1979 - 2013</t>
  </si>
  <si>
    <t xml:space="preserve"> 1945 - 2014</t>
  </si>
  <si>
    <t xml:space="preserve"> 1979 - 2014</t>
  </si>
  <si>
    <t xml:space="preserve"> 1945 - 2015</t>
  </si>
  <si>
    <t xml:space="preserve"> 1979 - 2015</t>
  </si>
  <si>
    <t xml:space="preserve"> 1945 - 2016</t>
  </si>
  <si>
    <t xml:space="preserve"> 1979 - 2016</t>
  </si>
  <si>
    <t xml:space="preserve"> 1945 - 2017</t>
  </si>
  <si>
    <t xml:space="preserve"> 1979 - 2017</t>
  </si>
  <si>
    <t xml:space="preserve"> 1945 - 2018</t>
  </si>
  <si>
    <t xml:space="preserve"> 1979 - 2018</t>
  </si>
  <si>
    <t xml:space="preserve"> 1945 - 2019</t>
  </si>
  <si>
    <t xml:space="preserve"> 1979 - 2019</t>
  </si>
  <si>
    <t>KPL = Kouvolan Pallonlyöjät  (1931)</t>
  </si>
  <si>
    <t xml:space="preserve"> 1200</t>
  </si>
  <si>
    <t>32 v 10 kk   4 pv</t>
  </si>
  <si>
    <t>109.   13.06. 2013  SMJ - KoU  1-2</t>
  </si>
  <si>
    <t>35 v 11 kk 17 pv</t>
  </si>
  <si>
    <t xml:space="preserve">  38.   26.07. 2016  ViVe - KoU  2-0</t>
  </si>
  <si>
    <t xml:space="preserve">    2.   26.06. 2018  Lippo Pesis - IPV  0-2</t>
  </si>
  <si>
    <t>412. ottelu</t>
  </si>
  <si>
    <t xml:space="preserve">    2.   28.05. 2017  KoU - KiPa  2-0</t>
  </si>
  <si>
    <t>386. ottelu</t>
  </si>
  <si>
    <t xml:space="preserve">    3.   07.06. 2016  AA - KoU  0-1</t>
  </si>
  <si>
    <t>352. ottelu</t>
  </si>
  <si>
    <t xml:space="preserve">    4.   26.05. 2015  KoU - SoJy  0-2</t>
  </si>
  <si>
    <t>319. ottelu</t>
  </si>
  <si>
    <t xml:space="preserve">    4.   15.05. 2014  JymyJussit - KoU  2-1</t>
  </si>
  <si>
    <t>289. ottelu</t>
  </si>
  <si>
    <t xml:space="preserve">    4.   29.07. 2012  ViVe - JoMa  2-0</t>
  </si>
  <si>
    <t>254. ottelu</t>
  </si>
  <si>
    <t xml:space="preserve">    5.   25.07. 2010  ViVe - UPV  2-0</t>
  </si>
  <si>
    <t>223. ottelu</t>
  </si>
  <si>
    <t xml:space="preserve">  12.   25.06. 2009  KoU - ViVe  1-2</t>
  </si>
  <si>
    <t>180. ottelu</t>
  </si>
  <si>
    <t xml:space="preserve">  20.   12.07. 2007  Lippo - KoU  0-2</t>
  </si>
  <si>
    <t xml:space="preserve">  37.   18.06. 2006  PuPe - KoU  0-1</t>
  </si>
  <si>
    <t xml:space="preserve">    5.   14.08. 2012  ViVe - KiPa  2-0</t>
  </si>
  <si>
    <t xml:space="preserve">  79. ottelu</t>
  </si>
  <si>
    <t xml:space="preserve">  29. ottelu</t>
  </si>
  <si>
    <t>392.</t>
  </si>
  <si>
    <t>324.</t>
  </si>
  <si>
    <t>197.</t>
  </si>
  <si>
    <t>211.</t>
  </si>
  <si>
    <t>178.</t>
  </si>
  <si>
    <t>137.</t>
  </si>
  <si>
    <t>143.</t>
  </si>
  <si>
    <t>110.</t>
  </si>
  <si>
    <t>84.</t>
  </si>
  <si>
    <t>64.</t>
  </si>
  <si>
    <t>49.</t>
  </si>
  <si>
    <t>45.</t>
  </si>
  <si>
    <t>43.</t>
  </si>
  <si>
    <t>47.</t>
  </si>
  <si>
    <t>46.</t>
  </si>
  <si>
    <t>48.</t>
  </si>
  <si>
    <t>296.</t>
  </si>
  <si>
    <t>135.</t>
  </si>
  <si>
    <t>27.</t>
  </si>
  <si>
    <t>33.</t>
  </si>
  <si>
    <t>191.</t>
  </si>
  <si>
    <t>184.</t>
  </si>
  <si>
    <t>173.</t>
  </si>
  <si>
    <t>168.</t>
  </si>
  <si>
    <t>164.</t>
  </si>
  <si>
    <t>159.</t>
  </si>
  <si>
    <t>155.</t>
  </si>
  <si>
    <t>170.</t>
  </si>
  <si>
    <t>200.</t>
  </si>
  <si>
    <t>226.</t>
  </si>
  <si>
    <t>255.</t>
  </si>
  <si>
    <t>247.</t>
  </si>
  <si>
    <t>360.</t>
  </si>
  <si>
    <t>212.</t>
  </si>
  <si>
    <t>82.</t>
  </si>
  <si>
    <t>86.</t>
  </si>
  <si>
    <t>50.</t>
  </si>
  <si>
    <t>28.</t>
  </si>
  <si>
    <t>25.</t>
  </si>
  <si>
    <t>15.</t>
  </si>
  <si>
    <t>331.</t>
  </si>
  <si>
    <t>251.</t>
  </si>
  <si>
    <t>130.</t>
  </si>
  <si>
    <t>142.</t>
  </si>
  <si>
    <t>112.</t>
  </si>
  <si>
    <t>91.</t>
  </si>
  <si>
    <t>72.</t>
  </si>
  <si>
    <t>37.</t>
  </si>
  <si>
    <t>36.</t>
  </si>
  <si>
    <t>32.</t>
  </si>
  <si>
    <t>177.</t>
  </si>
  <si>
    <t>241.</t>
  </si>
  <si>
    <t>215.</t>
  </si>
  <si>
    <t xml:space="preserve"> RUNKOSARJA, KA / OTT</t>
  </si>
  <si>
    <t xml:space="preserve"> PLAY OFF,  KA / OTT</t>
  </si>
  <si>
    <t xml:space="preserve"> SIJOITUS</t>
  </si>
  <si>
    <t xml:space="preserve"> RUNKOSARJA, TASASATASET ( 300 &gt; )  ka. / peli</t>
  </si>
  <si>
    <t xml:space="preserve"> </t>
  </si>
  <si>
    <t xml:space="preserve"> PLAY OFF, TASASATASET ( 100 &gt; )  ka. / peli</t>
  </si>
  <si>
    <t xml:space="preserve">  10.   12.08. 2007  KoU - PuPe  0-2</t>
  </si>
  <si>
    <t xml:space="preserve"> Tehotilasto</t>
  </si>
  <si>
    <t xml:space="preserve"> Kärkilyöjätilasto</t>
  </si>
  <si>
    <t xml:space="preserve">  36. ottelu</t>
  </si>
  <si>
    <t xml:space="preserve">  77. ottelu</t>
  </si>
  <si>
    <t xml:space="preserve">  32.   28.08. 2007  SoJy - KoU 2-0</t>
  </si>
  <si>
    <t xml:space="preserve">  12.   12.08. 2012  ViVe - KiPa  1-2</t>
  </si>
  <si>
    <t>KPL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</si>
</sst>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\ %"/>
    <numFmt numFmtId="166" formatCode="dd/mm/yyyy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1"/>
      <name val="Times New Roman"/>
      <family val="1"/>
    </font>
    <font>
      <b/>
      <sz val="11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244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0" borderId="0" xfId="0" applyFill="1"/>
    <xf numFmtId="0" fontId="2" fillId="0" borderId="0" xfId="0" applyFont="1" applyFill="1"/>
    <xf numFmtId="0" fontId="3" fillId="2" borderId="0" xfId="0" applyFont="1" applyFill="1"/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left"/>
    </xf>
    <xf numFmtId="0" fontId="6" fillId="2" borderId="0" xfId="0" applyFont="1" applyFill="1"/>
    <xf numFmtId="0" fontId="6" fillId="0" borderId="0" xfId="0" applyFont="1" applyFill="1"/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/>
    <xf numFmtId="0" fontId="4" fillId="4" borderId="1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7" fillId="2" borderId="0" xfId="0" applyFont="1" applyFill="1"/>
    <xf numFmtId="0" fontId="4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4" fillId="3" borderId="4" xfId="0" applyFont="1" applyFill="1" applyBorder="1" applyAlignment="1">
      <alignment horizontal="center"/>
    </xf>
    <xf numFmtId="165" fontId="4" fillId="3" borderId="1" xfId="1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0" fontId="4" fillId="2" borderId="0" xfId="0" applyFont="1" applyFill="1"/>
    <xf numFmtId="165" fontId="4" fillId="2" borderId="0" xfId="0" applyNumberFormat="1" applyFont="1" applyFill="1"/>
    <xf numFmtId="0" fontId="4" fillId="2" borderId="7" xfId="0" applyFont="1" applyFill="1" applyBorder="1"/>
    <xf numFmtId="0" fontId="4" fillId="2" borderId="0" xfId="0" applyFont="1" applyFill="1" applyBorder="1"/>
    <xf numFmtId="0" fontId="5" fillId="2" borderId="0" xfId="0" applyFont="1" applyFill="1"/>
    <xf numFmtId="0" fontId="5" fillId="4" borderId="3" xfId="0" applyFont="1" applyFill="1" applyBorder="1"/>
    <xf numFmtId="0" fontId="4" fillId="3" borderId="2" xfId="0" applyFont="1" applyFill="1" applyBorder="1"/>
    <xf numFmtId="0" fontId="6" fillId="3" borderId="3" xfId="0" applyFont="1" applyFill="1" applyBorder="1"/>
    <xf numFmtId="0" fontId="4" fillId="3" borderId="4" xfId="0" applyFont="1" applyFill="1" applyBorder="1"/>
    <xf numFmtId="2" fontId="4" fillId="3" borderId="1" xfId="0" applyNumberFormat="1" applyFont="1" applyFill="1" applyBorder="1" applyAlignment="1">
      <alignment horizontal="center"/>
    </xf>
    <xf numFmtId="0" fontId="4" fillId="3" borderId="9" xfId="0" applyFont="1" applyFill="1" applyBorder="1"/>
    <xf numFmtId="0" fontId="4" fillId="3" borderId="10" xfId="0" applyFont="1" applyFill="1" applyBorder="1"/>
    <xf numFmtId="0" fontId="4" fillId="3" borderId="11" xfId="0" applyFont="1" applyFill="1" applyBorder="1"/>
    <xf numFmtId="0" fontId="4" fillId="5" borderId="2" xfId="0" applyFont="1" applyFill="1" applyBorder="1"/>
    <xf numFmtId="0" fontId="4" fillId="5" borderId="3" xfId="0" applyFont="1" applyFill="1" applyBorder="1"/>
    <xf numFmtId="0" fontId="4" fillId="5" borderId="4" xfId="0" applyFont="1" applyFill="1" applyBorder="1"/>
    <xf numFmtId="2" fontId="4" fillId="5" borderId="1" xfId="0" applyNumberFormat="1" applyFont="1" applyFill="1" applyBorder="1" applyAlignment="1">
      <alignment horizontal="center"/>
    </xf>
    <xf numFmtId="165" fontId="4" fillId="5" borderId="1" xfId="0" applyNumberFormat="1" applyFont="1" applyFill="1" applyBorder="1" applyAlignment="1">
      <alignment horizontal="center"/>
    </xf>
    <xf numFmtId="0" fontId="4" fillId="4" borderId="2" xfId="0" applyFont="1" applyFill="1" applyBorder="1"/>
    <xf numFmtId="0" fontId="4" fillId="4" borderId="3" xfId="0" applyFont="1" applyFill="1" applyBorder="1"/>
    <xf numFmtId="0" fontId="4" fillId="4" borderId="4" xfId="0" applyFont="1" applyFill="1" applyBorder="1"/>
    <xf numFmtId="2" fontId="4" fillId="4" borderId="1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165" fontId="4" fillId="3" borderId="3" xfId="0" applyNumberFormat="1" applyFont="1" applyFill="1" applyBorder="1"/>
    <xf numFmtId="0" fontId="8" fillId="3" borderId="3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left"/>
    </xf>
    <xf numFmtId="0" fontId="4" fillId="6" borderId="3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left"/>
    </xf>
    <xf numFmtId="0" fontId="9" fillId="2" borderId="0" xfId="0" applyFont="1" applyFill="1" applyAlignment="1">
      <alignment horizontal="center"/>
    </xf>
    <xf numFmtId="0" fontId="4" fillId="3" borderId="3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left"/>
    </xf>
    <xf numFmtId="0" fontId="4" fillId="4" borderId="13" xfId="0" applyFont="1" applyFill="1" applyBorder="1" applyAlignment="1">
      <alignment horizontal="left"/>
    </xf>
    <xf numFmtId="0" fontId="4" fillId="4" borderId="11" xfId="0" applyFont="1" applyFill="1" applyBorder="1" applyAlignment="1">
      <alignment horizontal="left"/>
    </xf>
    <xf numFmtId="0" fontId="4" fillId="4" borderId="13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left"/>
    </xf>
    <xf numFmtId="0" fontId="4" fillId="2" borderId="13" xfId="0" applyFont="1" applyFill="1" applyBorder="1" applyAlignment="1">
      <alignment horizontal="center"/>
    </xf>
    <xf numFmtId="49" fontId="4" fillId="4" borderId="2" xfId="0" applyNumberFormat="1" applyFont="1" applyFill="1" applyBorder="1" applyAlignment="1">
      <alignment horizontal="left"/>
    </xf>
    <xf numFmtId="49" fontId="4" fillId="4" borderId="1" xfId="0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horizontal="left"/>
    </xf>
    <xf numFmtId="0" fontId="4" fillId="2" borderId="10" xfId="0" applyFont="1" applyFill="1" applyBorder="1"/>
    <xf numFmtId="165" fontId="4" fillId="2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8" fillId="3" borderId="7" xfId="0" applyFont="1" applyFill="1" applyBorder="1" applyAlignment="1">
      <alignment horizontal="left"/>
    </xf>
    <xf numFmtId="49" fontId="8" fillId="3" borderId="7" xfId="0" applyNumberFormat="1" applyFont="1" applyFill="1" applyBorder="1" applyAlignment="1"/>
    <xf numFmtId="49" fontId="4" fillId="3" borderId="0" xfId="0" applyNumberFormat="1" applyFont="1" applyFill="1" applyAlignment="1">
      <alignment horizontal="left"/>
    </xf>
    <xf numFmtId="0" fontId="10" fillId="6" borderId="2" xfId="0" applyFont="1" applyFill="1" applyBorder="1"/>
    <xf numFmtId="0" fontId="4" fillId="2" borderId="10" xfId="0" applyFont="1" applyFill="1" applyBorder="1" applyAlignment="1"/>
    <xf numFmtId="0" fontId="4" fillId="2" borderId="10" xfId="0" applyFont="1" applyFill="1" applyBorder="1" applyAlignment="1">
      <alignment horizontal="center"/>
    </xf>
    <xf numFmtId="165" fontId="4" fillId="4" borderId="4" xfId="0" applyNumberFormat="1" applyFont="1" applyFill="1" applyBorder="1" applyAlignment="1">
      <alignment horizontal="center"/>
    </xf>
    <xf numFmtId="49" fontId="4" fillId="4" borderId="3" xfId="0" applyNumberFormat="1" applyFont="1" applyFill="1" applyBorder="1" applyAlignment="1">
      <alignment horizontal="center"/>
    </xf>
    <xf numFmtId="49" fontId="4" fillId="4" borderId="4" xfId="0" applyNumberFormat="1" applyFont="1" applyFill="1" applyBorder="1" applyAlignment="1">
      <alignment horizontal="center"/>
    </xf>
    <xf numFmtId="49" fontId="4" fillId="4" borderId="2" xfId="0" applyNumberFormat="1" applyFont="1" applyFill="1" applyBorder="1" applyAlignment="1">
      <alignment horizontal="center"/>
    </xf>
    <xf numFmtId="49" fontId="4" fillId="4" borderId="3" xfId="0" applyNumberFormat="1" applyFont="1" applyFill="1" applyBorder="1" applyAlignment="1">
      <alignment horizontal="left"/>
    </xf>
    <xf numFmtId="165" fontId="4" fillId="4" borderId="2" xfId="1" applyNumberFormat="1" applyFont="1" applyFill="1" applyBorder="1" applyAlignment="1">
      <alignment horizontal="center"/>
    </xf>
    <xf numFmtId="165" fontId="4" fillId="4" borderId="3" xfId="1" applyNumberFormat="1" applyFont="1" applyFill="1" applyBorder="1" applyAlignment="1">
      <alignment horizontal="center"/>
    </xf>
    <xf numFmtId="165" fontId="4" fillId="4" borderId="4" xfId="1" applyNumberFormat="1" applyFont="1" applyFill="1" applyBorder="1" applyAlignment="1">
      <alignment horizontal="center"/>
    </xf>
    <xf numFmtId="165" fontId="4" fillId="4" borderId="0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4" fillId="7" borderId="2" xfId="0" applyFont="1" applyFill="1" applyBorder="1" applyAlignment="1">
      <alignment horizontal="left"/>
    </xf>
    <xf numFmtId="49" fontId="4" fillId="7" borderId="2" xfId="0" applyNumberFormat="1" applyFont="1" applyFill="1" applyBorder="1" applyAlignment="1">
      <alignment horizontal="left"/>
    </xf>
    <xf numFmtId="0" fontId="4" fillId="7" borderId="1" xfId="0" applyFont="1" applyFill="1" applyBorder="1" applyAlignment="1">
      <alignment horizontal="left"/>
    </xf>
    <xf numFmtId="165" fontId="4" fillId="7" borderId="4" xfId="1" applyNumberFormat="1" applyFont="1" applyFill="1" applyBorder="1" applyAlignment="1"/>
    <xf numFmtId="0" fontId="4" fillId="7" borderId="4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49" fontId="4" fillId="7" borderId="4" xfId="0" applyNumberFormat="1" applyFont="1" applyFill="1" applyBorder="1" applyAlignment="1">
      <alignment horizontal="center"/>
    </xf>
    <xf numFmtId="49" fontId="4" fillId="7" borderId="1" xfId="0" applyNumberFormat="1" applyFont="1" applyFill="1" applyBorder="1" applyAlignment="1">
      <alignment horizontal="center"/>
    </xf>
    <xf numFmtId="0" fontId="11" fillId="3" borderId="2" xfId="0" applyFont="1" applyFill="1" applyBorder="1" applyAlignment="1">
      <alignment horizontal="left"/>
    </xf>
    <xf numFmtId="49" fontId="4" fillId="6" borderId="3" xfId="0" applyNumberFormat="1" applyFont="1" applyFill="1" applyBorder="1" applyAlignment="1">
      <alignment horizontal="center"/>
    </xf>
    <xf numFmtId="49" fontId="4" fillId="3" borderId="3" xfId="0" applyNumberFormat="1" applyFont="1" applyFill="1" applyBorder="1" applyAlignment="1">
      <alignment horizontal="center"/>
    </xf>
    <xf numFmtId="49" fontId="4" fillId="4" borderId="13" xfId="0" applyNumberFormat="1" applyFont="1" applyFill="1" applyBorder="1" applyAlignment="1">
      <alignment horizontal="center"/>
    </xf>
    <xf numFmtId="49" fontId="4" fillId="2" borderId="0" xfId="0" applyNumberFormat="1" applyFont="1" applyFill="1"/>
    <xf numFmtId="49" fontId="4" fillId="0" borderId="0" xfId="0" applyNumberFormat="1" applyFont="1" applyFill="1" applyAlignment="1">
      <alignment horizontal="center"/>
    </xf>
    <xf numFmtId="49" fontId="0" fillId="0" borderId="0" xfId="0" applyNumberFormat="1"/>
    <xf numFmtId="0" fontId="4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left"/>
    </xf>
    <xf numFmtId="49" fontId="4" fillId="7" borderId="9" xfId="0" applyNumberFormat="1" applyFont="1" applyFill="1" applyBorder="1" applyAlignment="1">
      <alignment horizontal="left"/>
    </xf>
    <xf numFmtId="0" fontId="4" fillId="7" borderId="13" xfId="0" applyFont="1" applyFill="1" applyBorder="1" applyAlignment="1">
      <alignment horizontal="left"/>
    </xf>
    <xf numFmtId="165" fontId="4" fillId="7" borderId="11" xfId="1" applyNumberFormat="1" applyFont="1" applyFill="1" applyBorder="1" applyAlignment="1"/>
    <xf numFmtId="0" fontId="4" fillId="7" borderId="13" xfId="0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165" fontId="4" fillId="7" borderId="10" xfId="0" applyNumberFormat="1" applyFont="1" applyFill="1" applyBorder="1" applyAlignment="1">
      <alignment horizontal="center"/>
    </xf>
    <xf numFmtId="49" fontId="4" fillId="7" borderId="13" xfId="0" applyNumberFormat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49" fontId="4" fillId="3" borderId="7" xfId="0" applyNumberFormat="1" applyFont="1" applyFill="1" applyBorder="1" applyAlignment="1">
      <alignment horizontal="left"/>
    </xf>
    <xf numFmtId="49" fontId="4" fillId="7" borderId="11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/>
    <xf numFmtId="165" fontId="4" fillId="6" borderId="1" xfId="1" applyNumberFormat="1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49" fontId="4" fillId="3" borderId="0" xfId="0" applyNumberFormat="1" applyFont="1" applyFill="1" applyAlignment="1">
      <alignment horizontal="center"/>
    </xf>
    <xf numFmtId="0" fontId="0" fillId="3" borderId="0" xfId="0" applyFill="1"/>
    <xf numFmtId="0" fontId="4" fillId="6" borderId="1" xfId="0" applyFont="1" applyFill="1" applyBorder="1" applyAlignment="1">
      <alignment horizontal="left"/>
    </xf>
    <xf numFmtId="0" fontId="4" fillId="8" borderId="1" xfId="0" applyFont="1" applyFill="1" applyBorder="1" applyAlignment="1">
      <alignment horizontal="center"/>
    </xf>
    <xf numFmtId="0" fontId="4" fillId="8" borderId="1" xfId="0" applyFont="1" applyFill="1" applyBorder="1"/>
    <xf numFmtId="1" fontId="4" fillId="8" borderId="1" xfId="0" applyNumberFormat="1" applyFont="1" applyFill="1" applyBorder="1" applyAlignment="1">
      <alignment horizontal="left"/>
    </xf>
    <xf numFmtId="1" fontId="4" fillId="8" borderId="2" xfId="0" applyNumberFormat="1" applyFont="1" applyFill="1" applyBorder="1" applyAlignment="1">
      <alignment horizontal="center"/>
    </xf>
    <xf numFmtId="1" fontId="4" fillId="8" borderId="4" xfId="0" applyNumberFormat="1" applyFont="1" applyFill="1" applyBorder="1" applyAlignment="1">
      <alignment horizontal="center"/>
    </xf>
    <xf numFmtId="1" fontId="4" fillId="8" borderId="1" xfId="0" applyNumberFormat="1" applyFont="1" applyFill="1" applyBorder="1" applyAlignment="1">
      <alignment horizontal="center"/>
    </xf>
    <xf numFmtId="165" fontId="4" fillId="8" borderId="1" xfId="1" applyNumberFormat="1" applyFont="1" applyFill="1" applyBorder="1" applyAlignment="1">
      <alignment horizontal="center"/>
    </xf>
    <xf numFmtId="1" fontId="4" fillId="6" borderId="1" xfId="0" applyNumberFormat="1" applyFont="1" applyFill="1" applyBorder="1" applyAlignment="1">
      <alignment horizontal="left"/>
    </xf>
    <xf numFmtId="1" fontId="4" fillId="6" borderId="2" xfId="0" applyNumberFormat="1" applyFont="1" applyFill="1" applyBorder="1" applyAlignment="1">
      <alignment horizontal="center"/>
    </xf>
    <xf numFmtId="1" fontId="4" fillId="6" borderId="4" xfId="0" applyNumberFormat="1" applyFont="1" applyFill="1" applyBorder="1" applyAlignment="1">
      <alignment horizontal="center"/>
    </xf>
    <xf numFmtId="1" fontId="4" fillId="6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165" fontId="4" fillId="7" borderId="3" xfId="0" applyNumberFormat="1" applyFont="1" applyFill="1" applyBorder="1" applyAlignment="1">
      <alignment horizontal="center"/>
    </xf>
    <xf numFmtId="165" fontId="4" fillId="7" borderId="4" xfId="1" applyNumberFormat="1" applyFont="1" applyFill="1" applyBorder="1" applyAlignment="1">
      <alignment horizontal="left"/>
    </xf>
    <xf numFmtId="0" fontId="8" fillId="3" borderId="8" xfId="0" applyFont="1" applyFill="1" applyBorder="1" applyAlignment="1"/>
    <xf numFmtId="0" fontId="8" fillId="3" borderId="0" xfId="0" applyFont="1" applyFill="1" applyBorder="1" applyAlignment="1"/>
    <xf numFmtId="0" fontId="4" fillId="3" borderId="0" xfId="0" applyFont="1" applyFill="1" applyBorder="1" applyAlignment="1"/>
    <xf numFmtId="0" fontId="4" fillId="3" borderId="0" xfId="0" applyFont="1" applyFill="1" applyBorder="1" applyAlignment="1">
      <alignment horizontal="center"/>
    </xf>
    <xf numFmtId="0" fontId="4" fillId="3" borderId="6" xfId="0" applyFont="1" applyFill="1" applyBorder="1"/>
    <xf numFmtId="0" fontId="4" fillId="2" borderId="9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center"/>
    </xf>
    <xf numFmtId="49" fontId="8" fillId="3" borderId="0" xfId="0" applyNumberFormat="1" applyFont="1" applyFill="1" applyBorder="1" applyAlignment="1">
      <alignment horizontal="center"/>
    </xf>
    <xf numFmtId="49" fontId="8" fillId="3" borderId="0" xfId="0" applyNumberFormat="1" applyFont="1" applyFill="1" applyBorder="1" applyAlignment="1">
      <alignment horizontal="left"/>
    </xf>
    <xf numFmtId="49" fontId="4" fillId="2" borderId="10" xfId="0" applyNumberFormat="1" applyFont="1" applyFill="1" applyBorder="1" applyAlignment="1">
      <alignment horizontal="left"/>
    </xf>
    <xf numFmtId="49" fontId="4" fillId="2" borderId="0" xfId="0" applyNumberFormat="1" applyFont="1" applyFill="1" applyAlignment="1">
      <alignment horizontal="center"/>
    </xf>
    <xf numFmtId="0" fontId="4" fillId="3" borderId="1" xfId="0" applyFont="1" applyFill="1" applyBorder="1" applyAlignment="1">
      <alignment horizontal="left"/>
    </xf>
    <xf numFmtId="0" fontId="4" fillId="4" borderId="3" xfId="0" applyFont="1" applyFill="1" applyBorder="1" applyAlignment="1"/>
    <xf numFmtId="0" fontId="4" fillId="3" borderId="6" xfId="0" applyFont="1" applyFill="1" applyBorder="1" applyAlignment="1">
      <alignment horizontal="center"/>
    </xf>
    <xf numFmtId="49" fontId="4" fillId="3" borderId="3" xfId="0" applyNumberFormat="1" applyFont="1" applyFill="1" applyBorder="1" applyAlignment="1">
      <alignment horizontal="left"/>
    </xf>
    <xf numFmtId="0" fontId="4" fillId="6" borderId="4" xfId="0" applyFont="1" applyFill="1" applyBorder="1"/>
    <xf numFmtId="0" fontId="4" fillId="8" borderId="2" xfId="0" applyFont="1" applyFill="1" applyBorder="1" applyAlignment="1">
      <alignment horizontal="left"/>
    </xf>
    <xf numFmtId="0" fontId="4" fillId="8" borderId="3" xfId="0" applyFont="1" applyFill="1" applyBorder="1" applyAlignment="1">
      <alignment horizontal="center"/>
    </xf>
    <xf numFmtId="0" fontId="4" fillId="8" borderId="4" xfId="0" applyFont="1" applyFill="1" applyBorder="1"/>
    <xf numFmtId="0" fontId="4" fillId="2" borderId="12" xfId="0" applyFont="1" applyFill="1" applyBorder="1" applyAlignment="1">
      <alignment horizontal="center"/>
    </xf>
    <xf numFmtId="165" fontId="4" fillId="3" borderId="4" xfId="0" applyNumberFormat="1" applyFont="1" applyFill="1" applyBorder="1" applyAlignment="1">
      <alignment horizontal="center"/>
    </xf>
    <xf numFmtId="165" fontId="4" fillId="4" borderId="13" xfId="0" applyNumberFormat="1" applyFont="1" applyFill="1" applyBorder="1" applyAlignment="1">
      <alignment horizontal="center"/>
    </xf>
    <xf numFmtId="0" fontId="4" fillId="4" borderId="8" xfId="0" applyFont="1" applyFill="1" applyBorder="1"/>
    <xf numFmtId="0" fontId="4" fillId="4" borderId="7" xfId="0" applyFont="1" applyFill="1" applyBorder="1"/>
    <xf numFmtId="0" fontId="4" fillId="4" borderId="6" xfId="0" applyFont="1" applyFill="1" applyBorder="1"/>
    <xf numFmtId="0" fontId="5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5" fontId="4" fillId="2" borderId="1" xfId="1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6" borderId="13" xfId="0" applyFont="1" applyFill="1" applyBorder="1" applyAlignment="1">
      <alignment horizontal="left"/>
    </xf>
    <xf numFmtId="0" fontId="4" fillId="6" borderId="9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left"/>
    </xf>
    <xf numFmtId="0" fontId="4" fillId="8" borderId="2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4" fillId="2" borderId="9" xfId="0" applyFont="1" applyFill="1" applyBorder="1"/>
    <xf numFmtId="0" fontId="4" fillId="2" borderId="11" xfId="0" applyFont="1" applyFill="1" applyBorder="1"/>
    <xf numFmtId="165" fontId="4" fillId="3" borderId="2" xfId="1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left"/>
    </xf>
    <xf numFmtId="0" fontId="4" fillId="3" borderId="8" xfId="0" applyFont="1" applyFill="1" applyBorder="1"/>
    <xf numFmtId="0" fontId="4" fillId="4" borderId="12" xfId="0" applyFont="1" applyFill="1" applyBorder="1" applyAlignment="1">
      <alignment horizontal="center"/>
    </xf>
    <xf numFmtId="0" fontId="4" fillId="4" borderId="0" xfId="0" applyFont="1" applyFill="1" applyBorder="1"/>
    <xf numFmtId="2" fontId="4" fillId="4" borderId="0" xfId="0" applyNumberFormat="1" applyFont="1" applyFill="1" applyBorder="1" applyAlignment="1">
      <alignment horizontal="center"/>
    </xf>
    <xf numFmtId="2" fontId="4" fillId="4" borderId="5" xfId="0" applyNumberFormat="1" applyFont="1" applyFill="1" applyBorder="1" applyAlignment="1">
      <alignment horizontal="center"/>
    </xf>
    <xf numFmtId="0" fontId="4" fillId="4" borderId="12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49" fontId="4" fillId="4" borderId="12" xfId="0" applyNumberFormat="1" applyFont="1" applyFill="1" applyBorder="1" applyAlignment="1">
      <alignment horizontal="left"/>
    </xf>
    <xf numFmtId="2" fontId="4" fillId="4" borderId="0" xfId="0" applyNumberFormat="1" applyFont="1" applyFill="1" applyBorder="1" applyAlignment="1">
      <alignment horizontal="left"/>
    </xf>
    <xf numFmtId="1" fontId="4" fillId="4" borderId="0" xfId="0" applyNumberFormat="1" applyFont="1" applyFill="1" applyBorder="1" applyAlignment="1">
      <alignment horizontal="center"/>
    </xf>
    <xf numFmtId="2" fontId="4" fillId="9" borderId="0" xfId="0" applyNumberFormat="1" applyFont="1" applyFill="1" applyBorder="1" applyAlignment="1">
      <alignment horizontal="center"/>
    </xf>
    <xf numFmtId="0" fontId="4" fillId="4" borderId="5" xfId="0" applyFont="1" applyFill="1" applyBorder="1"/>
    <xf numFmtId="2" fontId="4" fillId="9" borderId="5" xfId="0" applyNumberFormat="1" applyFont="1" applyFill="1" applyBorder="1" applyAlignment="1">
      <alignment horizontal="center"/>
    </xf>
    <xf numFmtId="0" fontId="4" fillId="4" borderId="10" xfId="0" applyFont="1" applyFill="1" applyBorder="1"/>
    <xf numFmtId="0" fontId="4" fillId="4" borderId="11" xfId="0" applyFont="1" applyFill="1" applyBorder="1"/>
    <xf numFmtId="0" fontId="4" fillId="4" borderId="5" xfId="0" applyFont="1" applyFill="1" applyBorder="1" applyAlignment="1">
      <alignment horizontal="center"/>
    </xf>
    <xf numFmtId="0" fontId="4" fillId="4" borderId="0" xfId="0" applyFont="1" applyFill="1" applyBorder="1" applyAlignment="1"/>
    <xf numFmtId="2" fontId="4" fillId="4" borderId="0" xfId="0" applyNumberFormat="1" applyFont="1" applyFill="1" applyBorder="1" applyAlignment="1"/>
    <xf numFmtId="2" fontId="4" fillId="4" borderId="5" xfId="0" applyNumberFormat="1" applyFont="1" applyFill="1" applyBorder="1" applyAlignment="1"/>
    <xf numFmtId="0" fontId="4" fillId="9" borderId="0" xfId="0" applyFont="1" applyFill="1" applyBorder="1" applyAlignment="1">
      <alignment horizontal="center"/>
    </xf>
    <xf numFmtId="0" fontId="4" fillId="4" borderId="9" xfId="0" applyFont="1" applyFill="1" applyBorder="1"/>
    <xf numFmtId="166" fontId="4" fillId="4" borderId="0" xfId="0" applyNumberFormat="1" applyFont="1" applyFill="1" applyBorder="1" applyAlignment="1">
      <alignment horizontal="left"/>
    </xf>
    <xf numFmtId="0" fontId="4" fillId="9" borderId="5" xfId="0" applyFont="1" applyFill="1" applyBorder="1" applyAlignment="1">
      <alignment horizontal="center"/>
    </xf>
    <xf numFmtId="0" fontId="4" fillId="3" borderId="7" xfId="0" applyFont="1" applyFill="1" applyBorder="1" applyAlignment="1"/>
    <xf numFmtId="2" fontId="4" fillId="4" borderId="5" xfId="0" applyNumberFormat="1" applyFont="1" applyFill="1" applyBorder="1" applyAlignment="1">
      <alignment horizontal="left"/>
    </xf>
    <xf numFmtId="2" fontId="4" fillId="4" borderId="10" xfId="0" applyNumberFormat="1" applyFont="1" applyFill="1" applyBorder="1"/>
    <xf numFmtId="2" fontId="4" fillId="4" borderId="11" xfId="0" applyNumberFormat="1" applyFont="1" applyFill="1" applyBorder="1"/>
    <xf numFmtId="0" fontId="4" fillId="3" borderId="6" xfId="0" applyFont="1" applyFill="1" applyBorder="1" applyAlignment="1"/>
    <xf numFmtId="0" fontId="4" fillId="4" borderId="0" xfId="0" applyFont="1" applyFill="1" applyBorder="1" applyAlignment="1">
      <alignment horizontal="right"/>
    </xf>
    <xf numFmtId="0" fontId="4" fillId="4" borderId="5" xfId="0" applyFont="1" applyFill="1" applyBorder="1" applyAlignment="1"/>
    <xf numFmtId="2" fontId="4" fillId="4" borderId="0" xfId="0" applyNumberFormat="1" applyFont="1" applyFill="1" applyBorder="1"/>
    <xf numFmtId="2" fontId="4" fillId="2" borderId="0" xfId="0" applyNumberFormat="1" applyFont="1" applyFill="1" applyAlignment="1">
      <alignment horizontal="center"/>
    </xf>
    <xf numFmtId="0" fontId="4" fillId="4" borderId="12" xfId="0" applyFont="1" applyFill="1" applyBorder="1" applyAlignment="1"/>
    <xf numFmtId="2" fontId="4" fillId="4" borderId="11" xfId="0" applyNumberFormat="1" applyFont="1" applyFill="1" applyBorder="1" applyAlignment="1">
      <alignment horizontal="center"/>
    </xf>
    <xf numFmtId="2" fontId="4" fillId="3" borderId="6" xfId="0" applyNumberFormat="1" applyFont="1" applyFill="1" applyBorder="1" applyAlignment="1">
      <alignment horizontal="center"/>
    </xf>
    <xf numFmtId="0" fontId="6" fillId="4" borderId="7" xfId="0" applyFont="1" applyFill="1" applyBorder="1"/>
    <xf numFmtId="0" fontId="4" fillId="4" borderId="7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right"/>
    </xf>
    <xf numFmtId="0" fontId="4" fillId="4" borderId="8" xfId="0" applyFont="1" applyFill="1" applyBorder="1" applyAlignment="1">
      <alignment horizontal="center"/>
    </xf>
    <xf numFmtId="0" fontId="4" fillId="4" borderId="12" xfId="0" applyFont="1" applyFill="1" applyBorder="1"/>
    <xf numFmtId="0" fontId="6" fillId="4" borderId="0" xfId="0" applyFont="1" applyFill="1" applyBorder="1"/>
    <xf numFmtId="0" fontId="6" fillId="4" borderId="10" xfId="0" applyFont="1" applyFill="1" applyBorder="1"/>
    <xf numFmtId="0" fontId="4" fillId="4" borderId="10" xfId="0" applyFont="1" applyFill="1" applyBorder="1" applyAlignment="1">
      <alignment horizontal="left"/>
    </xf>
    <xf numFmtId="0" fontId="4" fillId="4" borderId="10" xfId="0" applyFont="1" applyFill="1" applyBorder="1" applyAlignment="1">
      <alignment horizontal="right"/>
    </xf>
    <xf numFmtId="0" fontId="4" fillId="4" borderId="10" xfId="0" applyFont="1" applyFill="1" applyBorder="1" applyAlignment="1">
      <alignment horizontal="center"/>
    </xf>
    <xf numFmtId="0" fontId="5" fillId="4" borderId="12" xfId="0" applyFont="1" applyFill="1" applyBorder="1"/>
    <xf numFmtId="0" fontId="5" fillId="4" borderId="0" xfId="0" applyFont="1" applyFill="1"/>
  </cellXfs>
  <cellStyles count="3">
    <cellStyle name="Normaali" xfId="0" builtinId="0"/>
    <cellStyle name="Normaali 2" xfId="2" xr:uid="{00000000-0005-0000-0000-000001000000}"/>
    <cellStyle name="Prosentti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225"/>
  <sheetViews>
    <sheetView tabSelected="1" topLeftCell="A3" zoomScale="83" zoomScaleNormal="83" workbookViewId="0">
      <selection activeCell="N31" sqref="N31"/>
    </sheetView>
  </sheetViews>
  <sheetFormatPr defaultColWidth="9.109375" defaultRowHeight="15" customHeight="1" x14ac:dyDescent="0.25"/>
  <cols>
    <col min="1" max="1" width="0.6640625" style="3" customWidth="1"/>
    <col min="2" max="2" width="6.6640625" style="62" customWidth="1"/>
    <col min="3" max="3" width="6.109375" style="63" customWidth="1"/>
    <col min="4" max="4" width="8.33203125" style="62" customWidth="1"/>
    <col min="5" max="12" width="5.6640625" style="63" customWidth="1"/>
    <col min="13" max="13" width="6" style="63" customWidth="1"/>
    <col min="14" max="14" width="8.88671875" style="63" customWidth="1"/>
    <col min="15" max="15" width="0.6640625" style="31" customWidth="1"/>
    <col min="16" max="19" width="6.6640625" style="31" customWidth="1"/>
    <col min="20" max="20" width="0.6640625" style="31" customWidth="1"/>
    <col min="21" max="25" width="5.6640625" style="63" customWidth="1"/>
    <col min="26" max="26" width="9.33203125" style="63" customWidth="1"/>
    <col min="27" max="27" width="0.6640625" style="63" customWidth="1"/>
    <col min="28" max="31" width="6.6640625" style="63" customWidth="1"/>
    <col min="32" max="32" width="0.6640625" style="63" customWidth="1"/>
    <col min="33" max="33" width="14.5546875" style="63" customWidth="1"/>
    <col min="34" max="36" width="13.6640625" style="63" customWidth="1"/>
    <col min="37" max="37" width="0.6640625" style="63" customWidth="1"/>
    <col min="38" max="40" width="6.6640625" style="63" customWidth="1"/>
    <col min="41" max="43" width="4.6640625" style="63" customWidth="1"/>
    <col min="44" max="44" width="51.44140625" style="3" customWidth="1"/>
    <col min="45" max="16384" width="9.109375" style="3"/>
  </cols>
  <sheetData>
    <row r="1" spans="1:44" ht="17.25" customHeight="1" x14ac:dyDescent="0.25">
      <c r="A1" s="5"/>
      <c r="B1" s="8" t="s">
        <v>112</v>
      </c>
      <c r="C1" s="6"/>
      <c r="D1" s="7"/>
      <c r="E1" s="90" t="s">
        <v>113</v>
      </c>
      <c r="F1" s="140"/>
      <c r="G1" s="6"/>
      <c r="H1" s="6"/>
      <c r="I1" s="6"/>
      <c r="J1" s="6"/>
      <c r="K1" s="8"/>
      <c r="L1" s="6"/>
      <c r="M1" s="6"/>
      <c r="N1" s="6"/>
      <c r="O1" s="8"/>
      <c r="P1" s="141"/>
      <c r="Q1" s="141"/>
      <c r="R1" s="141"/>
      <c r="S1" s="6"/>
      <c r="T1" s="8"/>
      <c r="U1" s="6"/>
      <c r="V1" s="6"/>
      <c r="W1" s="103"/>
      <c r="X1" s="6"/>
      <c r="Y1" s="6"/>
      <c r="Z1" s="6"/>
      <c r="AA1" s="8"/>
      <c r="AB1" s="8"/>
      <c r="AC1" s="8"/>
      <c r="AD1" s="8"/>
      <c r="AE1" s="8"/>
      <c r="AF1" s="8"/>
      <c r="AG1" s="6"/>
      <c r="AH1" s="6"/>
      <c r="AI1" s="6"/>
      <c r="AJ1" s="6"/>
      <c r="AK1" s="8"/>
      <c r="AL1" s="6"/>
      <c r="AM1" s="6"/>
      <c r="AN1" s="6"/>
      <c r="AO1" s="6"/>
      <c r="AP1" s="6"/>
      <c r="AQ1" s="6"/>
      <c r="AR1" s="40"/>
    </row>
    <row r="2" spans="1:44" s="4" customFormat="1" ht="15" customHeight="1" x14ac:dyDescent="0.25">
      <c r="A2" s="2"/>
      <c r="B2" s="11" t="s">
        <v>11</v>
      </c>
      <c r="C2" s="12"/>
      <c r="D2" s="13"/>
      <c r="E2" s="14" t="s">
        <v>12</v>
      </c>
      <c r="F2" s="15"/>
      <c r="G2" s="15"/>
      <c r="H2" s="15"/>
      <c r="I2" s="22" t="s">
        <v>13</v>
      </c>
      <c r="J2" s="18"/>
      <c r="K2" s="15"/>
      <c r="L2" s="15"/>
      <c r="M2" s="15"/>
      <c r="N2" s="16"/>
      <c r="O2" s="20"/>
      <c r="P2" s="21" t="s">
        <v>227</v>
      </c>
      <c r="Q2" s="15"/>
      <c r="R2" s="15"/>
      <c r="S2" s="22"/>
      <c r="T2" s="20"/>
      <c r="U2" s="21" t="s">
        <v>14</v>
      </c>
      <c r="V2" s="15"/>
      <c r="W2" s="15"/>
      <c r="X2" s="15"/>
      <c r="Y2" s="15"/>
      <c r="Z2" s="94"/>
      <c r="AA2" s="20"/>
      <c r="AB2" s="23" t="s">
        <v>235</v>
      </c>
      <c r="AC2" s="21"/>
      <c r="AD2" s="15"/>
      <c r="AE2" s="22"/>
      <c r="AF2" s="20"/>
      <c r="AG2" s="23" t="s">
        <v>51</v>
      </c>
      <c r="AH2" s="15"/>
      <c r="AI2" s="15"/>
      <c r="AJ2" s="16"/>
      <c r="AK2" s="20"/>
      <c r="AL2" s="23" t="s">
        <v>226</v>
      </c>
      <c r="AM2" s="21"/>
      <c r="AN2" s="15"/>
      <c r="AO2" s="170" t="s">
        <v>225</v>
      </c>
      <c r="AP2" s="15"/>
      <c r="AQ2" s="16"/>
      <c r="AR2" s="40"/>
    </row>
    <row r="3" spans="1:44" s="4" customFormat="1" ht="15" customHeight="1" x14ac:dyDescent="0.25">
      <c r="A3" s="2"/>
      <c r="B3" s="19" t="s">
        <v>0</v>
      </c>
      <c r="C3" s="19" t="s">
        <v>4</v>
      </c>
      <c r="D3" s="14" t="s">
        <v>1</v>
      </c>
      <c r="E3" s="19" t="s">
        <v>3</v>
      </c>
      <c r="F3" s="19" t="s">
        <v>8</v>
      </c>
      <c r="G3" s="16" t="s">
        <v>5</v>
      </c>
      <c r="H3" s="19" t="s">
        <v>6</v>
      </c>
      <c r="I3" s="19" t="s">
        <v>16</v>
      </c>
      <c r="J3" s="19" t="s">
        <v>17</v>
      </c>
      <c r="K3" s="19" t="s">
        <v>18</v>
      </c>
      <c r="L3" s="19" t="s">
        <v>19</v>
      </c>
      <c r="M3" s="19" t="s">
        <v>20</v>
      </c>
      <c r="N3" s="19" t="s">
        <v>21</v>
      </c>
      <c r="O3" s="25"/>
      <c r="P3" s="19" t="s">
        <v>5</v>
      </c>
      <c r="Q3" s="19" t="s">
        <v>6</v>
      </c>
      <c r="R3" s="19" t="s">
        <v>33</v>
      </c>
      <c r="S3" s="19" t="s">
        <v>16</v>
      </c>
      <c r="T3" s="25"/>
      <c r="U3" s="19" t="s">
        <v>3</v>
      </c>
      <c r="V3" s="19" t="s">
        <v>8</v>
      </c>
      <c r="W3" s="16" t="s">
        <v>5</v>
      </c>
      <c r="X3" s="19" t="s">
        <v>6</v>
      </c>
      <c r="Y3" s="19" t="s">
        <v>16</v>
      </c>
      <c r="Z3" s="19" t="s">
        <v>21</v>
      </c>
      <c r="AA3" s="25"/>
      <c r="AB3" s="19" t="s">
        <v>5</v>
      </c>
      <c r="AC3" s="19" t="s">
        <v>6</v>
      </c>
      <c r="AD3" s="19" t="s">
        <v>33</v>
      </c>
      <c r="AE3" s="19" t="s">
        <v>16</v>
      </c>
      <c r="AF3" s="25"/>
      <c r="AG3" s="19" t="s">
        <v>55</v>
      </c>
      <c r="AH3" s="19" t="s">
        <v>56</v>
      </c>
      <c r="AI3" s="16" t="s">
        <v>57</v>
      </c>
      <c r="AJ3" s="19" t="s">
        <v>58</v>
      </c>
      <c r="AK3" s="25"/>
      <c r="AL3" s="19" t="s">
        <v>22</v>
      </c>
      <c r="AM3" s="19" t="s">
        <v>23</v>
      </c>
      <c r="AN3" s="16" t="s">
        <v>52</v>
      </c>
      <c r="AO3" s="16" t="s">
        <v>30</v>
      </c>
      <c r="AP3" s="18" t="s">
        <v>31</v>
      </c>
      <c r="AQ3" s="19" t="s">
        <v>32</v>
      </c>
      <c r="AR3" s="40"/>
    </row>
    <row r="4" spans="1:44" s="4" customFormat="1" ht="15" customHeight="1" x14ac:dyDescent="0.25">
      <c r="A4" s="2"/>
      <c r="B4" s="135">
        <v>1995</v>
      </c>
      <c r="C4" s="135" t="s">
        <v>114</v>
      </c>
      <c r="D4" s="136" t="s">
        <v>115</v>
      </c>
      <c r="E4" s="135"/>
      <c r="F4" s="142" t="s">
        <v>111</v>
      </c>
      <c r="G4" s="138"/>
      <c r="H4" s="64"/>
      <c r="I4" s="135"/>
      <c r="J4" s="135"/>
      <c r="K4" s="135"/>
      <c r="L4" s="135"/>
      <c r="M4" s="135"/>
      <c r="N4" s="135"/>
      <c r="O4" s="31"/>
      <c r="P4" s="19"/>
      <c r="Q4" s="19"/>
      <c r="R4" s="19"/>
      <c r="S4" s="19"/>
      <c r="T4" s="31"/>
      <c r="U4" s="26"/>
      <c r="V4" s="26"/>
      <c r="W4" s="26"/>
      <c r="X4" s="26"/>
      <c r="Y4" s="26"/>
      <c r="Z4" s="29"/>
      <c r="AA4" s="25"/>
      <c r="AB4" s="19"/>
      <c r="AC4" s="19"/>
      <c r="AD4" s="19"/>
      <c r="AE4" s="19"/>
      <c r="AF4" s="25"/>
      <c r="AG4" s="169"/>
      <c r="AH4" s="169"/>
      <c r="AI4" s="169"/>
      <c r="AJ4" s="169"/>
      <c r="AK4" s="25"/>
      <c r="AL4" s="26"/>
      <c r="AM4" s="26"/>
      <c r="AN4" s="26"/>
      <c r="AO4" s="26"/>
      <c r="AP4" s="26"/>
      <c r="AQ4" s="26"/>
      <c r="AR4" s="40"/>
    </row>
    <row r="5" spans="1:44" s="4" customFormat="1" ht="15" customHeight="1" x14ac:dyDescent="0.25">
      <c r="A5" s="2"/>
      <c r="B5" s="143">
        <v>1996</v>
      </c>
      <c r="C5" s="143" t="s">
        <v>59</v>
      </c>
      <c r="D5" s="144" t="s">
        <v>115</v>
      </c>
      <c r="E5" s="143"/>
      <c r="F5" s="145" t="s">
        <v>116</v>
      </c>
      <c r="G5" s="146"/>
      <c r="H5" s="147"/>
      <c r="I5" s="148"/>
      <c r="J5" s="143"/>
      <c r="K5" s="143"/>
      <c r="L5" s="143"/>
      <c r="M5" s="143"/>
      <c r="N5" s="149"/>
      <c r="O5" s="25"/>
      <c r="P5" s="19"/>
      <c r="Q5" s="19"/>
      <c r="R5" s="19"/>
      <c r="S5" s="19"/>
      <c r="T5" s="25"/>
      <c r="U5" s="26"/>
      <c r="V5" s="26"/>
      <c r="W5" s="26"/>
      <c r="X5" s="26"/>
      <c r="Y5" s="26"/>
      <c r="Z5" s="29"/>
      <c r="AA5" s="25"/>
      <c r="AB5" s="19"/>
      <c r="AC5" s="19"/>
      <c r="AD5" s="19"/>
      <c r="AE5" s="19"/>
      <c r="AF5" s="25"/>
      <c r="AG5" s="169"/>
      <c r="AH5" s="169"/>
      <c r="AI5" s="169"/>
      <c r="AJ5" s="169"/>
      <c r="AK5" s="25"/>
      <c r="AL5" s="26"/>
      <c r="AM5" s="26"/>
      <c r="AN5" s="26"/>
      <c r="AO5" s="28"/>
      <c r="AP5" s="30"/>
      <c r="AQ5" s="26"/>
      <c r="AR5" s="40"/>
    </row>
    <row r="6" spans="1:44" s="4" customFormat="1" ht="15" customHeight="1" x14ac:dyDescent="0.25">
      <c r="A6" s="2"/>
      <c r="B6" s="143">
        <v>1997</v>
      </c>
      <c r="C6" s="143" t="s">
        <v>59</v>
      </c>
      <c r="D6" s="144" t="s">
        <v>115</v>
      </c>
      <c r="E6" s="143"/>
      <c r="F6" s="145" t="s">
        <v>116</v>
      </c>
      <c r="G6" s="146"/>
      <c r="H6" s="147"/>
      <c r="I6" s="148"/>
      <c r="J6" s="143"/>
      <c r="K6" s="143"/>
      <c r="L6" s="143"/>
      <c r="M6" s="143"/>
      <c r="N6" s="149"/>
      <c r="O6" s="25"/>
      <c r="P6" s="19"/>
      <c r="Q6" s="19"/>
      <c r="R6" s="19"/>
      <c r="S6" s="19"/>
      <c r="T6" s="25"/>
      <c r="U6" s="26"/>
      <c r="V6" s="26"/>
      <c r="W6" s="26"/>
      <c r="X6" s="26"/>
      <c r="Y6" s="26"/>
      <c r="Z6" s="29"/>
      <c r="AA6" s="25"/>
      <c r="AB6" s="19"/>
      <c r="AC6" s="19"/>
      <c r="AD6" s="19"/>
      <c r="AE6" s="19"/>
      <c r="AF6" s="25"/>
      <c r="AG6" s="169"/>
      <c r="AH6" s="169"/>
      <c r="AI6" s="169"/>
      <c r="AJ6" s="169"/>
      <c r="AK6" s="25"/>
      <c r="AL6" s="26"/>
      <c r="AM6" s="26"/>
      <c r="AN6" s="26"/>
      <c r="AO6" s="28"/>
      <c r="AP6" s="30"/>
      <c r="AQ6" s="26"/>
      <c r="AR6" s="40"/>
    </row>
    <row r="7" spans="1:44" s="4" customFormat="1" ht="15" customHeight="1" x14ac:dyDescent="0.25">
      <c r="A7" s="2"/>
      <c r="B7" s="143">
        <v>1998</v>
      </c>
      <c r="C7" s="143" t="s">
        <v>72</v>
      </c>
      <c r="D7" s="144" t="s">
        <v>115</v>
      </c>
      <c r="E7" s="143"/>
      <c r="F7" s="145" t="s">
        <v>116</v>
      </c>
      <c r="G7" s="146"/>
      <c r="H7" s="147"/>
      <c r="I7" s="148"/>
      <c r="J7" s="143"/>
      <c r="K7" s="143"/>
      <c r="L7" s="143"/>
      <c r="M7" s="143"/>
      <c r="N7" s="149"/>
      <c r="O7" s="25"/>
      <c r="P7" s="19"/>
      <c r="Q7" s="19"/>
      <c r="R7" s="19"/>
      <c r="S7" s="19"/>
      <c r="T7" s="25"/>
      <c r="U7" s="26"/>
      <c r="V7" s="26"/>
      <c r="W7" s="26"/>
      <c r="X7" s="26"/>
      <c r="Y7" s="26"/>
      <c r="Z7" s="29"/>
      <c r="AA7" s="25"/>
      <c r="AB7" s="19"/>
      <c r="AC7" s="19"/>
      <c r="AD7" s="19"/>
      <c r="AE7" s="19"/>
      <c r="AF7" s="25"/>
      <c r="AG7" s="169"/>
      <c r="AH7" s="169"/>
      <c r="AI7" s="169"/>
      <c r="AJ7" s="169"/>
      <c r="AK7" s="25"/>
      <c r="AL7" s="26"/>
      <c r="AM7" s="26"/>
      <c r="AN7" s="26"/>
      <c r="AO7" s="28"/>
      <c r="AP7" s="30"/>
      <c r="AQ7" s="26"/>
      <c r="AR7" s="40"/>
    </row>
    <row r="8" spans="1:44" s="4" customFormat="1" ht="15" customHeight="1" x14ac:dyDescent="0.25">
      <c r="A8" s="2"/>
      <c r="B8" s="135">
        <v>1999</v>
      </c>
      <c r="C8" s="135" t="s">
        <v>79</v>
      </c>
      <c r="D8" s="136" t="s">
        <v>117</v>
      </c>
      <c r="E8" s="135"/>
      <c r="F8" s="150" t="s">
        <v>111</v>
      </c>
      <c r="G8" s="151"/>
      <c r="H8" s="152"/>
      <c r="I8" s="153"/>
      <c r="J8" s="135"/>
      <c r="K8" s="135"/>
      <c r="L8" s="135"/>
      <c r="M8" s="135"/>
      <c r="N8" s="137"/>
      <c r="O8" s="25"/>
      <c r="P8" s="19"/>
      <c r="Q8" s="19"/>
      <c r="R8" s="19"/>
      <c r="S8" s="19"/>
      <c r="T8" s="25"/>
      <c r="U8" s="26"/>
      <c r="V8" s="26"/>
      <c r="W8" s="26"/>
      <c r="X8" s="26"/>
      <c r="Y8" s="26"/>
      <c r="Z8" s="29"/>
      <c r="AA8" s="25"/>
      <c r="AB8" s="19"/>
      <c r="AC8" s="19"/>
      <c r="AD8" s="19"/>
      <c r="AE8" s="19"/>
      <c r="AF8" s="25"/>
      <c r="AG8" s="169"/>
      <c r="AH8" s="169"/>
      <c r="AI8" s="169"/>
      <c r="AJ8" s="169"/>
      <c r="AK8" s="25"/>
      <c r="AL8" s="26"/>
      <c r="AM8" s="26"/>
      <c r="AN8" s="26"/>
      <c r="AO8" s="28"/>
      <c r="AP8" s="30"/>
      <c r="AQ8" s="26"/>
      <c r="AR8" s="40"/>
    </row>
    <row r="9" spans="1:44" s="4" customFormat="1" ht="15" customHeight="1" x14ac:dyDescent="0.25">
      <c r="A9" s="2"/>
      <c r="B9" s="135">
        <v>2000</v>
      </c>
      <c r="C9" s="135" t="s">
        <v>110</v>
      </c>
      <c r="D9" s="136" t="s">
        <v>118</v>
      </c>
      <c r="E9" s="135"/>
      <c r="F9" s="150" t="s">
        <v>111</v>
      </c>
      <c r="G9" s="151"/>
      <c r="H9" s="152"/>
      <c r="I9" s="153"/>
      <c r="J9" s="135"/>
      <c r="K9" s="135"/>
      <c r="L9" s="135"/>
      <c r="M9" s="135"/>
      <c r="N9" s="137"/>
      <c r="O9" s="25"/>
      <c r="P9" s="19"/>
      <c r="Q9" s="19"/>
      <c r="R9" s="19"/>
      <c r="S9" s="19"/>
      <c r="T9" s="25"/>
      <c r="U9" s="26"/>
      <c r="V9" s="26"/>
      <c r="W9" s="26"/>
      <c r="X9" s="26"/>
      <c r="Y9" s="26"/>
      <c r="Z9" s="29"/>
      <c r="AA9" s="25"/>
      <c r="AB9" s="19"/>
      <c r="AC9" s="19"/>
      <c r="AD9" s="19"/>
      <c r="AE9" s="19"/>
      <c r="AF9" s="25"/>
      <c r="AG9" s="169"/>
      <c r="AH9" s="169"/>
      <c r="AI9" s="169"/>
      <c r="AJ9" s="169"/>
      <c r="AK9" s="25"/>
      <c r="AL9" s="26"/>
      <c r="AM9" s="26"/>
      <c r="AN9" s="26"/>
      <c r="AO9" s="28"/>
      <c r="AP9" s="30"/>
      <c r="AQ9" s="26"/>
      <c r="AR9" s="40"/>
    </row>
    <row r="10" spans="1:44" s="4" customFormat="1" ht="15" customHeight="1" x14ac:dyDescent="0.25">
      <c r="A10" s="2"/>
      <c r="B10" s="26">
        <v>2001</v>
      </c>
      <c r="C10" s="26" t="s">
        <v>77</v>
      </c>
      <c r="D10" s="27" t="s">
        <v>119</v>
      </c>
      <c r="E10" s="26">
        <v>27</v>
      </c>
      <c r="F10" s="26">
        <v>0</v>
      </c>
      <c r="G10" s="26">
        <v>27</v>
      </c>
      <c r="H10" s="26">
        <v>3</v>
      </c>
      <c r="I10" s="26">
        <v>110</v>
      </c>
      <c r="J10" s="26">
        <v>4</v>
      </c>
      <c r="K10" s="26">
        <v>22</v>
      </c>
      <c r="L10" s="26">
        <v>57</v>
      </c>
      <c r="M10" s="26">
        <v>27</v>
      </c>
      <c r="N10" s="29">
        <v>0.52400000000000002</v>
      </c>
      <c r="O10" s="25">
        <f t="shared" ref="O10:O19" si="0">PRODUCT(I10/N10)</f>
        <v>209.92366412213741</v>
      </c>
      <c r="P10" s="19"/>
      <c r="Q10" s="19"/>
      <c r="R10" s="19"/>
      <c r="S10" s="19"/>
      <c r="T10" s="25" t="e">
        <f t="shared" ref="T10:T19" si="1">PRODUCT(L10/S10)</f>
        <v>#DIV/0!</v>
      </c>
      <c r="U10" s="27"/>
      <c r="V10" s="27"/>
      <c r="W10" s="27"/>
      <c r="X10" s="27"/>
      <c r="Y10" s="27"/>
      <c r="Z10" s="29"/>
      <c r="AA10" s="25"/>
      <c r="AB10" s="19"/>
      <c r="AC10" s="19"/>
      <c r="AD10" s="19"/>
      <c r="AE10" s="19"/>
      <c r="AF10" s="25"/>
      <c r="AG10" s="169"/>
      <c r="AH10" s="169"/>
      <c r="AI10" s="169"/>
      <c r="AJ10" s="169"/>
      <c r="AK10" s="25"/>
      <c r="AL10" s="27"/>
      <c r="AM10" s="27"/>
      <c r="AN10" s="27"/>
      <c r="AO10" s="44"/>
      <c r="AP10" s="42"/>
      <c r="AQ10" s="27"/>
      <c r="AR10" s="40"/>
    </row>
    <row r="11" spans="1:44" s="4" customFormat="1" ht="15" customHeight="1" x14ac:dyDescent="0.25">
      <c r="A11" s="2"/>
      <c r="B11" s="26">
        <v>2002</v>
      </c>
      <c r="C11" s="26" t="s">
        <v>73</v>
      </c>
      <c r="D11" s="27" t="s">
        <v>120</v>
      </c>
      <c r="E11" s="26">
        <v>29</v>
      </c>
      <c r="F11" s="26">
        <v>1</v>
      </c>
      <c r="G11" s="26">
        <v>35</v>
      </c>
      <c r="H11" s="26">
        <v>5</v>
      </c>
      <c r="I11" s="26">
        <v>123</v>
      </c>
      <c r="J11" s="26">
        <v>2</v>
      </c>
      <c r="K11" s="26">
        <v>8</v>
      </c>
      <c r="L11" s="26">
        <v>77</v>
      </c>
      <c r="M11" s="26">
        <v>36</v>
      </c>
      <c r="N11" s="29">
        <v>0.51</v>
      </c>
      <c r="O11" s="25">
        <f t="shared" si="0"/>
        <v>241.17647058823528</v>
      </c>
      <c r="P11" s="19" t="s">
        <v>228</v>
      </c>
      <c r="Q11" s="19"/>
      <c r="R11" s="19" t="s">
        <v>229</v>
      </c>
      <c r="S11" s="19" t="s">
        <v>232</v>
      </c>
      <c r="T11" s="25" t="e">
        <f t="shared" si="1"/>
        <v>#VALUE!</v>
      </c>
      <c r="U11" s="26">
        <v>3</v>
      </c>
      <c r="V11" s="26">
        <v>0</v>
      </c>
      <c r="W11" s="26">
        <v>2</v>
      </c>
      <c r="X11" s="26">
        <v>0</v>
      </c>
      <c r="Y11" s="26">
        <v>15</v>
      </c>
      <c r="Z11" s="29">
        <v>0.625</v>
      </c>
      <c r="AA11" s="25"/>
      <c r="AB11" s="19"/>
      <c r="AC11" s="19"/>
      <c r="AD11" s="19"/>
      <c r="AE11" s="19"/>
      <c r="AF11" s="25"/>
      <c r="AG11" s="169" t="s">
        <v>204</v>
      </c>
      <c r="AH11" s="169"/>
      <c r="AI11" s="169"/>
      <c r="AJ11" s="169"/>
      <c r="AK11" s="25"/>
      <c r="AL11" s="26"/>
      <c r="AM11" s="26"/>
      <c r="AN11" s="26"/>
      <c r="AO11" s="28"/>
      <c r="AP11" s="30"/>
      <c r="AQ11" s="26"/>
      <c r="AR11" s="40"/>
    </row>
    <row r="12" spans="1:44" s="4" customFormat="1" ht="15" customHeight="1" x14ac:dyDescent="0.25">
      <c r="A12" s="2"/>
      <c r="B12" s="26">
        <v>2003</v>
      </c>
      <c r="C12" s="26" t="s">
        <v>74</v>
      </c>
      <c r="D12" s="27" t="s">
        <v>120</v>
      </c>
      <c r="E12" s="26">
        <v>26</v>
      </c>
      <c r="F12" s="26">
        <v>3</v>
      </c>
      <c r="G12" s="26">
        <v>65</v>
      </c>
      <c r="H12" s="26">
        <v>10</v>
      </c>
      <c r="I12" s="26">
        <v>131</v>
      </c>
      <c r="J12" s="26">
        <v>0</v>
      </c>
      <c r="K12" s="26">
        <v>4</v>
      </c>
      <c r="L12" s="26">
        <v>59</v>
      </c>
      <c r="M12" s="26">
        <v>68</v>
      </c>
      <c r="N12" s="29">
        <v>0.56499999999999995</v>
      </c>
      <c r="O12" s="25">
        <f t="shared" si="0"/>
        <v>231.85840707964604</v>
      </c>
      <c r="P12" s="26" t="s">
        <v>72</v>
      </c>
      <c r="Q12" s="19"/>
      <c r="R12" s="26" t="s">
        <v>75</v>
      </c>
      <c r="S12" s="19" t="s">
        <v>77</v>
      </c>
      <c r="T12" s="25" t="e">
        <f t="shared" si="1"/>
        <v>#VALUE!</v>
      </c>
      <c r="U12" s="26">
        <v>4</v>
      </c>
      <c r="V12" s="26">
        <v>0</v>
      </c>
      <c r="W12" s="26">
        <v>11</v>
      </c>
      <c r="X12" s="26">
        <v>0</v>
      </c>
      <c r="Y12" s="26">
        <v>20</v>
      </c>
      <c r="Z12" s="29">
        <v>0.57099999999999995</v>
      </c>
      <c r="AA12" s="25"/>
      <c r="AB12" s="19"/>
      <c r="AC12" s="19"/>
      <c r="AD12" s="19"/>
      <c r="AE12" s="19"/>
      <c r="AF12" s="25"/>
      <c r="AG12" s="169" t="s">
        <v>205</v>
      </c>
      <c r="AH12" s="169"/>
      <c r="AI12" s="169"/>
      <c r="AJ12" s="169"/>
      <c r="AK12" s="25"/>
      <c r="AL12" s="26">
        <v>1</v>
      </c>
      <c r="AM12" s="26"/>
      <c r="AN12" s="26"/>
      <c r="AO12" s="28"/>
      <c r="AP12" s="30"/>
      <c r="AQ12" s="26"/>
      <c r="AR12" s="40"/>
    </row>
    <row r="13" spans="1:44" s="4" customFormat="1" ht="15" customHeight="1" x14ac:dyDescent="0.25">
      <c r="A13" s="2"/>
      <c r="B13" s="26">
        <v>2004</v>
      </c>
      <c r="C13" s="26" t="s">
        <v>75</v>
      </c>
      <c r="D13" s="27" t="s">
        <v>120</v>
      </c>
      <c r="E13" s="26">
        <v>28</v>
      </c>
      <c r="F13" s="26">
        <v>1</v>
      </c>
      <c r="G13" s="26">
        <v>62</v>
      </c>
      <c r="H13" s="26">
        <v>10</v>
      </c>
      <c r="I13" s="26">
        <v>129</v>
      </c>
      <c r="J13" s="26">
        <v>1</v>
      </c>
      <c r="K13" s="26">
        <v>6</v>
      </c>
      <c r="L13" s="26">
        <v>59</v>
      </c>
      <c r="M13" s="26">
        <v>63</v>
      </c>
      <c r="N13" s="29">
        <v>0.51400000000000001</v>
      </c>
      <c r="O13" s="25">
        <f t="shared" si="0"/>
        <v>250.9727626459144</v>
      </c>
      <c r="P13" s="26" t="s">
        <v>72</v>
      </c>
      <c r="Q13" s="19"/>
      <c r="R13" s="19" t="s">
        <v>59</v>
      </c>
      <c r="S13" s="19" t="s">
        <v>230</v>
      </c>
      <c r="T13" s="25" t="e">
        <f t="shared" si="1"/>
        <v>#VALUE!</v>
      </c>
      <c r="U13" s="26">
        <v>14</v>
      </c>
      <c r="V13" s="26">
        <v>2</v>
      </c>
      <c r="W13" s="26">
        <v>33</v>
      </c>
      <c r="X13" s="26">
        <v>5</v>
      </c>
      <c r="Y13" s="26">
        <v>75</v>
      </c>
      <c r="Z13" s="29">
        <v>0.54</v>
      </c>
      <c r="AA13" s="25"/>
      <c r="AB13" s="26" t="s">
        <v>71</v>
      </c>
      <c r="AC13" s="19"/>
      <c r="AD13" s="26" t="s">
        <v>71</v>
      </c>
      <c r="AE13" s="19" t="s">
        <v>59</v>
      </c>
      <c r="AF13" s="25"/>
      <c r="AG13" s="169" t="s">
        <v>206</v>
      </c>
      <c r="AH13" s="169" t="s">
        <v>207</v>
      </c>
      <c r="AI13" s="169" t="s">
        <v>208</v>
      </c>
      <c r="AJ13" s="169"/>
      <c r="AK13" s="25"/>
      <c r="AL13" s="26">
        <v>1</v>
      </c>
      <c r="AM13" s="26"/>
      <c r="AN13" s="26"/>
      <c r="AO13" s="28"/>
      <c r="AP13" s="30"/>
      <c r="AQ13" s="26">
        <v>1</v>
      </c>
      <c r="AR13" s="40"/>
    </row>
    <row r="14" spans="1:44" s="4" customFormat="1" ht="15" customHeight="1" x14ac:dyDescent="0.25">
      <c r="A14" s="2"/>
      <c r="B14" s="26">
        <v>2005</v>
      </c>
      <c r="C14" s="26" t="s">
        <v>76</v>
      </c>
      <c r="D14" s="27" t="s">
        <v>121</v>
      </c>
      <c r="E14" s="26">
        <v>25</v>
      </c>
      <c r="F14" s="26">
        <v>5</v>
      </c>
      <c r="G14" s="26">
        <v>70</v>
      </c>
      <c r="H14" s="26">
        <v>9</v>
      </c>
      <c r="I14" s="26">
        <v>138</v>
      </c>
      <c r="J14" s="26">
        <v>4</v>
      </c>
      <c r="K14" s="26">
        <v>9</v>
      </c>
      <c r="L14" s="26">
        <v>50</v>
      </c>
      <c r="M14" s="26">
        <v>75</v>
      </c>
      <c r="N14" s="29">
        <v>0.52100000000000002</v>
      </c>
      <c r="O14" s="25">
        <f t="shared" si="0"/>
        <v>264.87523992322457</v>
      </c>
      <c r="P14" s="26" t="s">
        <v>72</v>
      </c>
      <c r="Q14" s="19"/>
      <c r="R14" s="26" t="s">
        <v>72</v>
      </c>
      <c r="S14" s="19" t="s">
        <v>78</v>
      </c>
      <c r="T14" s="25" t="e">
        <f t="shared" si="1"/>
        <v>#VALUE!</v>
      </c>
      <c r="U14" s="27"/>
      <c r="V14" s="27"/>
      <c r="W14" s="27"/>
      <c r="X14" s="27"/>
      <c r="Y14" s="27"/>
      <c r="Z14" s="29"/>
      <c r="AA14" s="25"/>
      <c r="AB14" s="19"/>
      <c r="AC14" s="19"/>
      <c r="AD14" s="19"/>
      <c r="AE14" s="19"/>
      <c r="AF14" s="25"/>
      <c r="AG14" s="169"/>
      <c r="AH14" s="169"/>
      <c r="AI14" s="169"/>
      <c r="AJ14" s="169"/>
      <c r="AK14" s="25"/>
      <c r="AL14" s="26">
        <v>1</v>
      </c>
      <c r="AM14" s="26"/>
      <c r="AN14" s="26"/>
      <c r="AO14" s="28"/>
      <c r="AP14" s="30"/>
      <c r="AQ14" s="26"/>
      <c r="AR14" s="40"/>
    </row>
    <row r="15" spans="1:44" s="4" customFormat="1" ht="15" customHeight="1" x14ac:dyDescent="0.25">
      <c r="A15" s="2"/>
      <c r="B15" s="26">
        <v>2006</v>
      </c>
      <c r="C15" s="26" t="s">
        <v>79</v>
      </c>
      <c r="D15" s="27" t="s">
        <v>121</v>
      </c>
      <c r="E15" s="26">
        <v>27</v>
      </c>
      <c r="F15" s="26">
        <v>4</v>
      </c>
      <c r="G15" s="26">
        <v>74</v>
      </c>
      <c r="H15" s="26">
        <v>9</v>
      </c>
      <c r="I15" s="26">
        <v>145</v>
      </c>
      <c r="J15" s="26">
        <v>1</v>
      </c>
      <c r="K15" s="26">
        <v>15</v>
      </c>
      <c r="L15" s="26">
        <v>51</v>
      </c>
      <c r="M15" s="26">
        <v>78</v>
      </c>
      <c r="N15" s="29">
        <v>0.505</v>
      </c>
      <c r="O15" s="25">
        <f t="shared" si="0"/>
        <v>287.12871287128712</v>
      </c>
      <c r="P15" s="26" t="s">
        <v>71</v>
      </c>
      <c r="Q15" s="19"/>
      <c r="R15" s="26" t="s">
        <v>71</v>
      </c>
      <c r="S15" s="19" t="s">
        <v>76</v>
      </c>
      <c r="T15" s="25" t="e">
        <f t="shared" si="1"/>
        <v>#VALUE!</v>
      </c>
      <c r="U15" s="26">
        <v>7</v>
      </c>
      <c r="V15" s="26">
        <v>0</v>
      </c>
      <c r="W15" s="26">
        <v>23</v>
      </c>
      <c r="X15" s="26">
        <v>0</v>
      </c>
      <c r="Y15" s="26">
        <v>40</v>
      </c>
      <c r="Z15" s="29">
        <v>0.53300000000000003</v>
      </c>
      <c r="AA15" s="25"/>
      <c r="AB15" s="26" t="s">
        <v>75</v>
      </c>
      <c r="AC15" s="19"/>
      <c r="AD15" s="19" t="s">
        <v>78</v>
      </c>
      <c r="AE15" s="19"/>
      <c r="AF15" s="25"/>
      <c r="AG15" s="169" t="s">
        <v>209</v>
      </c>
      <c r="AH15" s="169"/>
      <c r="AI15" s="169"/>
      <c r="AJ15" s="169"/>
      <c r="AK15" s="25"/>
      <c r="AL15" s="26">
        <v>1</v>
      </c>
      <c r="AM15" s="26"/>
      <c r="AN15" s="26"/>
      <c r="AO15" s="28"/>
      <c r="AP15" s="30"/>
      <c r="AQ15" s="26"/>
      <c r="AR15" s="40"/>
    </row>
    <row r="16" spans="1:44" s="4" customFormat="1" ht="15" customHeight="1" x14ac:dyDescent="0.25">
      <c r="A16" s="2"/>
      <c r="B16" s="26">
        <v>2007</v>
      </c>
      <c r="C16" s="26" t="s">
        <v>75</v>
      </c>
      <c r="D16" s="27" t="s">
        <v>121</v>
      </c>
      <c r="E16" s="26">
        <v>26</v>
      </c>
      <c r="F16" s="26">
        <v>3</v>
      </c>
      <c r="G16" s="26">
        <v>70</v>
      </c>
      <c r="H16" s="26">
        <v>6</v>
      </c>
      <c r="I16" s="26">
        <v>113</v>
      </c>
      <c r="J16" s="26">
        <v>2</v>
      </c>
      <c r="K16" s="26">
        <v>5</v>
      </c>
      <c r="L16" s="26">
        <v>33</v>
      </c>
      <c r="M16" s="26">
        <v>73</v>
      </c>
      <c r="N16" s="29">
        <v>0.51100000000000001</v>
      </c>
      <c r="O16" s="25">
        <f t="shared" si="0"/>
        <v>221.13502935420743</v>
      </c>
      <c r="P16" s="26" t="s">
        <v>71</v>
      </c>
      <c r="Q16" s="19"/>
      <c r="R16" s="26" t="s">
        <v>72</v>
      </c>
      <c r="S16" s="19"/>
      <c r="T16" s="25" t="e">
        <f t="shared" si="1"/>
        <v>#DIV/0!</v>
      </c>
      <c r="U16" s="26">
        <v>12</v>
      </c>
      <c r="V16" s="26">
        <v>2</v>
      </c>
      <c r="W16" s="26">
        <v>29</v>
      </c>
      <c r="X16" s="26">
        <v>3</v>
      </c>
      <c r="Y16" s="26">
        <v>49</v>
      </c>
      <c r="Z16" s="29">
        <v>0.47099999999999997</v>
      </c>
      <c r="AA16" s="25"/>
      <c r="AB16" s="26" t="s">
        <v>72</v>
      </c>
      <c r="AC16" s="19"/>
      <c r="AD16" s="26" t="s">
        <v>75</v>
      </c>
      <c r="AE16" s="19"/>
      <c r="AF16" s="25"/>
      <c r="AG16" s="169" t="s">
        <v>206</v>
      </c>
      <c r="AH16" s="169" t="s">
        <v>204</v>
      </c>
      <c r="AI16" s="169" t="s">
        <v>210</v>
      </c>
      <c r="AJ16" s="169"/>
      <c r="AK16" s="25"/>
      <c r="AL16" s="26">
        <v>1</v>
      </c>
      <c r="AM16" s="26"/>
      <c r="AN16" s="26"/>
      <c r="AO16" s="28"/>
      <c r="AP16" s="30"/>
      <c r="AQ16" s="26">
        <v>1</v>
      </c>
      <c r="AR16" s="40"/>
    </row>
    <row r="17" spans="1:44" s="4" customFormat="1" ht="15" customHeight="1" x14ac:dyDescent="0.25">
      <c r="A17" s="2"/>
      <c r="B17" s="26">
        <v>2008</v>
      </c>
      <c r="C17" s="26" t="s">
        <v>76</v>
      </c>
      <c r="D17" s="27" t="s">
        <v>121</v>
      </c>
      <c r="E17" s="26">
        <v>24</v>
      </c>
      <c r="F17" s="26">
        <v>1</v>
      </c>
      <c r="G17" s="26">
        <v>51</v>
      </c>
      <c r="H17" s="26">
        <v>5</v>
      </c>
      <c r="I17" s="26">
        <v>89</v>
      </c>
      <c r="J17" s="26">
        <v>0</v>
      </c>
      <c r="K17" s="26">
        <v>6</v>
      </c>
      <c r="L17" s="26">
        <v>31</v>
      </c>
      <c r="M17" s="26">
        <v>52</v>
      </c>
      <c r="N17" s="29">
        <v>0.46100000000000002</v>
      </c>
      <c r="O17" s="25">
        <f t="shared" si="0"/>
        <v>193.05856832971799</v>
      </c>
      <c r="P17" s="26" t="s">
        <v>75</v>
      </c>
      <c r="Q17" s="19"/>
      <c r="R17" s="19" t="s">
        <v>75</v>
      </c>
      <c r="S17" s="19"/>
      <c r="T17" s="25" t="e">
        <f t="shared" si="1"/>
        <v>#DIV/0!</v>
      </c>
      <c r="U17" s="27"/>
      <c r="V17" s="27"/>
      <c r="W17" s="27"/>
      <c r="X17" s="27"/>
      <c r="Y17" s="27"/>
      <c r="Z17" s="29"/>
      <c r="AA17" s="25"/>
      <c r="AB17" s="19"/>
      <c r="AC17" s="19"/>
      <c r="AD17" s="19"/>
      <c r="AE17" s="19"/>
      <c r="AF17" s="25"/>
      <c r="AG17" s="169"/>
      <c r="AH17" s="169"/>
      <c r="AI17" s="169"/>
      <c r="AJ17" s="169"/>
      <c r="AK17" s="25"/>
      <c r="AL17" s="26">
        <v>1</v>
      </c>
      <c r="AM17" s="26"/>
      <c r="AN17" s="26"/>
      <c r="AO17" s="28"/>
      <c r="AP17" s="30"/>
      <c r="AQ17" s="26"/>
      <c r="AR17" s="40"/>
    </row>
    <row r="18" spans="1:44" s="4" customFormat="1" ht="15" customHeight="1" x14ac:dyDescent="0.25">
      <c r="A18" s="2"/>
      <c r="B18" s="26">
        <v>2009</v>
      </c>
      <c r="C18" s="26" t="s">
        <v>75</v>
      </c>
      <c r="D18" s="27" t="s">
        <v>122</v>
      </c>
      <c r="E18" s="26">
        <v>24</v>
      </c>
      <c r="F18" s="26">
        <v>5</v>
      </c>
      <c r="G18" s="26">
        <v>70</v>
      </c>
      <c r="H18" s="26">
        <v>7</v>
      </c>
      <c r="I18" s="26">
        <v>108</v>
      </c>
      <c r="J18" s="26">
        <v>1</v>
      </c>
      <c r="K18" s="26">
        <v>0</v>
      </c>
      <c r="L18" s="26">
        <v>32</v>
      </c>
      <c r="M18" s="26">
        <v>75</v>
      </c>
      <c r="N18" s="29">
        <v>0.46600000000000003</v>
      </c>
      <c r="O18" s="25">
        <f t="shared" si="0"/>
        <v>231.75965665236049</v>
      </c>
      <c r="P18" s="26" t="s">
        <v>71</v>
      </c>
      <c r="Q18" s="19"/>
      <c r="R18" s="26" t="s">
        <v>71</v>
      </c>
      <c r="S18" s="19" t="s">
        <v>233</v>
      </c>
      <c r="T18" s="25" t="e">
        <f t="shared" si="1"/>
        <v>#VALUE!</v>
      </c>
      <c r="U18" s="26">
        <v>11</v>
      </c>
      <c r="V18" s="26">
        <v>2</v>
      </c>
      <c r="W18" s="28">
        <v>22</v>
      </c>
      <c r="X18" s="26">
        <v>3</v>
      </c>
      <c r="Y18" s="26">
        <v>41</v>
      </c>
      <c r="Z18" s="29">
        <v>0.42299999999999999</v>
      </c>
      <c r="AA18" s="25"/>
      <c r="AB18" s="26" t="s">
        <v>75</v>
      </c>
      <c r="AC18" s="19"/>
      <c r="AD18" s="26" t="s">
        <v>75</v>
      </c>
      <c r="AE18" s="19"/>
      <c r="AF18" s="25"/>
      <c r="AG18" s="169" t="s">
        <v>211</v>
      </c>
      <c r="AH18" s="169" t="s">
        <v>212</v>
      </c>
      <c r="AI18" s="169" t="s">
        <v>213</v>
      </c>
      <c r="AJ18" s="169"/>
      <c r="AK18" s="25"/>
      <c r="AL18" s="26">
        <v>1</v>
      </c>
      <c r="AM18" s="26"/>
      <c r="AN18" s="26"/>
      <c r="AO18" s="28"/>
      <c r="AP18" s="30"/>
      <c r="AQ18" s="26">
        <v>1</v>
      </c>
      <c r="AR18" s="40"/>
    </row>
    <row r="19" spans="1:44" s="4" customFormat="1" ht="15" customHeight="1" x14ac:dyDescent="0.25">
      <c r="A19" s="2"/>
      <c r="B19" s="26">
        <v>2010</v>
      </c>
      <c r="C19" s="26" t="s">
        <v>71</v>
      </c>
      <c r="D19" s="27" t="s">
        <v>122</v>
      </c>
      <c r="E19" s="26">
        <v>21</v>
      </c>
      <c r="F19" s="154">
        <v>0</v>
      </c>
      <c r="G19" s="154">
        <v>58</v>
      </c>
      <c r="H19" s="154">
        <v>4</v>
      </c>
      <c r="I19" s="154">
        <v>89</v>
      </c>
      <c r="J19" s="26">
        <v>1</v>
      </c>
      <c r="K19" s="26">
        <v>3</v>
      </c>
      <c r="L19" s="26">
        <v>27</v>
      </c>
      <c r="M19" s="26">
        <v>58</v>
      </c>
      <c r="N19" s="29">
        <v>0.503</v>
      </c>
      <c r="O19" s="25">
        <f t="shared" si="0"/>
        <v>176.93836978131213</v>
      </c>
      <c r="P19" s="19" t="s">
        <v>70</v>
      </c>
      <c r="Q19" s="19"/>
      <c r="R19" s="19" t="s">
        <v>73</v>
      </c>
      <c r="S19" s="19"/>
      <c r="T19" s="25" t="e">
        <f t="shared" si="1"/>
        <v>#DIV/0!</v>
      </c>
      <c r="U19" s="26">
        <v>11</v>
      </c>
      <c r="V19" s="26">
        <v>2</v>
      </c>
      <c r="W19" s="28">
        <v>32</v>
      </c>
      <c r="X19" s="26">
        <v>5</v>
      </c>
      <c r="Y19" s="26">
        <v>56</v>
      </c>
      <c r="Z19" s="29">
        <v>0.48699999999999999</v>
      </c>
      <c r="AA19" s="25"/>
      <c r="AB19" s="26" t="s">
        <v>71</v>
      </c>
      <c r="AC19" s="19"/>
      <c r="AD19" s="26" t="s">
        <v>71</v>
      </c>
      <c r="AE19" s="26" t="s">
        <v>75</v>
      </c>
      <c r="AF19" s="25"/>
      <c r="AG19" s="169" t="s">
        <v>214</v>
      </c>
      <c r="AH19" s="169" t="s">
        <v>215</v>
      </c>
      <c r="AI19" s="169"/>
      <c r="AJ19" s="169" t="s">
        <v>216</v>
      </c>
      <c r="AK19" s="25"/>
      <c r="AL19" s="26"/>
      <c r="AM19" s="26"/>
      <c r="AN19" s="26">
        <v>1</v>
      </c>
      <c r="AO19" s="28">
        <v>1</v>
      </c>
      <c r="AP19" s="30"/>
      <c r="AQ19" s="26"/>
      <c r="AR19" s="40"/>
    </row>
    <row r="20" spans="1:44" s="4" customFormat="1" ht="15" customHeight="1" x14ac:dyDescent="0.25">
      <c r="A20" s="2"/>
      <c r="B20" s="26">
        <v>2011</v>
      </c>
      <c r="C20" s="26" t="s">
        <v>72</v>
      </c>
      <c r="D20" s="27" t="s">
        <v>122</v>
      </c>
      <c r="E20" s="26">
        <v>8</v>
      </c>
      <c r="F20" s="26">
        <v>1</v>
      </c>
      <c r="G20" s="26">
        <v>28</v>
      </c>
      <c r="H20" s="26">
        <v>2</v>
      </c>
      <c r="I20" s="26">
        <v>40</v>
      </c>
      <c r="J20" s="26">
        <v>0</v>
      </c>
      <c r="K20" s="26">
        <v>3</v>
      </c>
      <c r="L20" s="26">
        <v>8</v>
      </c>
      <c r="M20" s="26">
        <v>29</v>
      </c>
      <c r="N20" s="29">
        <v>0.60599999999999998</v>
      </c>
      <c r="O20" s="25">
        <f>PRODUCT(I20/N20)</f>
        <v>66.006600660066013</v>
      </c>
      <c r="P20" s="19" t="s">
        <v>231</v>
      </c>
      <c r="Q20" s="19"/>
      <c r="R20" s="19"/>
      <c r="S20" s="19"/>
      <c r="T20" s="25" t="e">
        <f>PRODUCT(L20/S20)</f>
        <v>#DIV/0!</v>
      </c>
      <c r="U20" s="26">
        <v>12</v>
      </c>
      <c r="V20" s="26">
        <v>0</v>
      </c>
      <c r="W20" s="28">
        <v>20</v>
      </c>
      <c r="X20" s="26">
        <v>0</v>
      </c>
      <c r="Y20" s="26">
        <v>45</v>
      </c>
      <c r="Z20" s="29">
        <v>0.441</v>
      </c>
      <c r="AA20" s="25"/>
      <c r="AB20" s="19" t="s">
        <v>74</v>
      </c>
      <c r="AC20" s="19"/>
      <c r="AD20" s="19"/>
      <c r="AE20" s="19"/>
      <c r="AF20" s="25"/>
      <c r="AG20" s="169" t="s">
        <v>217</v>
      </c>
      <c r="AH20" s="169" t="s">
        <v>218</v>
      </c>
      <c r="AI20" s="169"/>
      <c r="AJ20" s="169" t="s">
        <v>219</v>
      </c>
      <c r="AK20" s="25"/>
      <c r="AL20" s="26"/>
      <c r="AM20" s="26"/>
      <c r="AN20" s="26"/>
      <c r="AO20" s="28"/>
      <c r="AP20" s="30">
        <v>1</v>
      </c>
      <c r="AQ20" s="26"/>
      <c r="AR20" s="40"/>
    </row>
    <row r="21" spans="1:44" s="4" customFormat="1" ht="15" customHeight="1" x14ac:dyDescent="0.25">
      <c r="A21" s="2"/>
      <c r="B21" s="26">
        <v>2012</v>
      </c>
      <c r="C21" s="26" t="s">
        <v>72</v>
      </c>
      <c r="D21" s="27" t="s">
        <v>122</v>
      </c>
      <c r="E21" s="26">
        <v>26</v>
      </c>
      <c r="F21" s="154">
        <v>4</v>
      </c>
      <c r="G21" s="154">
        <v>73</v>
      </c>
      <c r="H21" s="154">
        <v>6</v>
      </c>
      <c r="I21" s="154">
        <v>100</v>
      </c>
      <c r="J21" s="26">
        <v>0</v>
      </c>
      <c r="K21" s="26">
        <v>3</v>
      </c>
      <c r="L21" s="26">
        <v>20</v>
      </c>
      <c r="M21" s="30">
        <v>77</v>
      </c>
      <c r="N21" s="29">
        <v>0.435</v>
      </c>
      <c r="O21" s="25">
        <f>PRODUCT(I21/N21)</f>
        <v>229.88505747126436</v>
      </c>
      <c r="P21" s="26" t="s">
        <v>71</v>
      </c>
      <c r="Q21" s="155"/>
      <c r="R21" s="171" t="s">
        <v>72</v>
      </c>
      <c r="S21" s="19"/>
      <c r="T21" s="25" t="e">
        <f>PRODUCT(L21/S21)</f>
        <v>#DIV/0!</v>
      </c>
      <c r="U21" s="26">
        <v>12</v>
      </c>
      <c r="V21" s="26">
        <v>0</v>
      </c>
      <c r="W21" s="28">
        <v>28</v>
      </c>
      <c r="X21" s="26">
        <v>3</v>
      </c>
      <c r="Y21" s="26">
        <v>46</v>
      </c>
      <c r="Z21" s="29">
        <v>0.46500000000000002</v>
      </c>
      <c r="AA21" s="25"/>
      <c r="AB21" s="26" t="s">
        <v>72</v>
      </c>
      <c r="AC21" s="19"/>
      <c r="AD21" s="26" t="s">
        <v>72</v>
      </c>
      <c r="AE21" s="19"/>
      <c r="AF21" s="25"/>
      <c r="AG21" s="169" t="s">
        <v>220</v>
      </c>
      <c r="AH21" s="169" t="s">
        <v>221</v>
      </c>
      <c r="AI21" s="169"/>
      <c r="AJ21" s="169" t="s">
        <v>204</v>
      </c>
      <c r="AK21" s="25"/>
      <c r="AL21" s="26">
        <v>1</v>
      </c>
      <c r="AM21" s="26"/>
      <c r="AN21" s="26"/>
      <c r="AO21" s="28"/>
      <c r="AP21" s="30">
        <v>1</v>
      </c>
      <c r="AQ21" s="26"/>
      <c r="AR21" s="40"/>
    </row>
    <row r="22" spans="1:44" s="4" customFormat="1" ht="15" customHeight="1" x14ac:dyDescent="0.25">
      <c r="A22" s="2"/>
      <c r="B22" s="26">
        <v>2013</v>
      </c>
      <c r="C22" s="26" t="s">
        <v>73</v>
      </c>
      <c r="D22" s="27" t="s">
        <v>121</v>
      </c>
      <c r="E22" s="26">
        <v>26</v>
      </c>
      <c r="F22" s="26">
        <v>5</v>
      </c>
      <c r="G22" s="26">
        <v>79</v>
      </c>
      <c r="H22" s="26">
        <v>8</v>
      </c>
      <c r="I22" s="26">
        <v>123</v>
      </c>
      <c r="J22" s="26">
        <v>1</v>
      </c>
      <c r="K22" s="26">
        <v>6</v>
      </c>
      <c r="L22" s="26">
        <v>32</v>
      </c>
      <c r="M22" s="30">
        <v>84</v>
      </c>
      <c r="N22" s="29">
        <v>0.4572</v>
      </c>
      <c r="O22" s="133">
        <f>PRODUCT(I22/N22)</f>
        <v>269.02887139107611</v>
      </c>
      <c r="P22" s="19" t="s">
        <v>59</v>
      </c>
      <c r="Q22" s="19"/>
      <c r="R22" s="26" t="s">
        <v>75</v>
      </c>
      <c r="S22" s="19" t="s">
        <v>230</v>
      </c>
      <c r="T22" s="133" t="e">
        <f>PRODUCT(L22/S22)</f>
        <v>#VALUE!</v>
      </c>
      <c r="U22" s="26">
        <v>3</v>
      </c>
      <c r="V22" s="26">
        <v>0</v>
      </c>
      <c r="W22" s="28">
        <v>3</v>
      </c>
      <c r="X22" s="26">
        <v>0</v>
      </c>
      <c r="Y22" s="26">
        <v>6</v>
      </c>
      <c r="Z22" s="29">
        <v>0.33300000000000002</v>
      </c>
      <c r="AA22" s="25"/>
      <c r="AB22" s="19"/>
      <c r="AC22" s="19"/>
      <c r="AD22" s="19"/>
      <c r="AE22" s="19"/>
      <c r="AF22" s="25"/>
      <c r="AG22" s="169" t="s">
        <v>204</v>
      </c>
      <c r="AH22" s="169"/>
      <c r="AI22" s="169"/>
      <c r="AJ22" s="169"/>
      <c r="AK22" s="25"/>
      <c r="AL22" s="26"/>
      <c r="AM22" s="26"/>
      <c r="AN22" s="26"/>
      <c r="AO22" s="28"/>
      <c r="AP22" s="30"/>
      <c r="AQ22" s="26"/>
      <c r="AR22" s="40"/>
    </row>
    <row r="23" spans="1:44" s="4" customFormat="1" ht="15" customHeight="1" x14ac:dyDescent="0.25">
      <c r="A23" s="2"/>
      <c r="B23" s="26">
        <v>2014</v>
      </c>
      <c r="C23" s="26" t="s">
        <v>74</v>
      </c>
      <c r="D23" s="27" t="s">
        <v>121</v>
      </c>
      <c r="E23" s="26">
        <v>30</v>
      </c>
      <c r="F23" s="154">
        <v>4</v>
      </c>
      <c r="G23" s="154">
        <v>91</v>
      </c>
      <c r="H23" s="154">
        <v>8</v>
      </c>
      <c r="I23" s="154">
        <v>162</v>
      </c>
      <c r="J23" s="26">
        <v>1</v>
      </c>
      <c r="K23" s="26">
        <v>14</v>
      </c>
      <c r="L23" s="26">
        <v>52</v>
      </c>
      <c r="M23" s="30">
        <v>95</v>
      </c>
      <c r="N23" s="29">
        <v>0.54900000000000004</v>
      </c>
      <c r="O23" s="25">
        <f>PRODUCT(I23/N23)</f>
        <v>295.08196721311475</v>
      </c>
      <c r="P23" s="18" t="s">
        <v>59</v>
      </c>
      <c r="Q23" s="18"/>
      <c r="R23" s="19" t="s">
        <v>70</v>
      </c>
      <c r="S23" s="19" t="s">
        <v>77</v>
      </c>
      <c r="T23" s="25" t="e">
        <f>PRODUCT(L23/S23)</f>
        <v>#VALUE!</v>
      </c>
      <c r="U23" s="26">
        <v>3</v>
      </c>
      <c r="V23" s="26">
        <v>0</v>
      </c>
      <c r="W23" s="28">
        <v>3</v>
      </c>
      <c r="X23" s="26">
        <v>0</v>
      </c>
      <c r="Y23" s="26">
        <v>5</v>
      </c>
      <c r="Z23" s="29">
        <v>0.17899999999999999</v>
      </c>
      <c r="AA23" s="25"/>
      <c r="AB23" s="19"/>
      <c r="AC23" s="19"/>
      <c r="AD23" s="19"/>
      <c r="AE23" s="19"/>
      <c r="AF23" s="25"/>
      <c r="AG23" s="169" t="s">
        <v>222</v>
      </c>
      <c r="AH23" s="169"/>
      <c r="AI23" s="169"/>
      <c r="AJ23" s="169"/>
      <c r="AK23" s="25"/>
      <c r="AL23" s="26">
        <v>1</v>
      </c>
      <c r="AM23" s="26"/>
      <c r="AN23" s="26"/>
      <c r="AO23" s="28"/>
      <c r="AP23" s="30"/>
      <c r="AQ23" s="26"/>
      <c r="AR23" s="40"/>
    </row>
    <row r="24" spans="1:44" s="4" customFormat="1" ht="15" customHeight="1" x14ac:dyDescent="0.25">
      <c r="A24" s="2"/>
      <c r="B24" s="26">
        <v>2015</v>
      </c>
      <c r="C24" s="26" t="s">
        <v>76</v>
      </c>
      <c r="D24" s="27" t="s">
        <v>121</v>
      </c>
      <c r="E24" s="26">
        <v>30</v>
      </c>
      <c r="F24" s="26">
        <v>3</v>
      </c>
      <c r="G24" s="26">
        <v>83</v>
      </c>
      <c r="H24" s="26">
        <v>6</v>
      </c>
      <c r="I24" s="26">
        <v>135</v>
      </c>
      <c r="J24" s="26">
        <v>2</v>
      </c>
      <c r="K24" s="26">
        <v>10</v>
      </c>
      <c r="L24" s="26">
        <v>37</v>
      </c>
      <c r="M24" s="30">
        <v>86</v>
      </c>
      <c r="N24" s="33">
        <v>0.53139999999999998</v>
      </c>
      <c r="O24" s="133">
        <v>254</v>
      </c>
      <c r="P24" s="18" t="s">
        <v>59</v>
      </c>
      <c r="Q24" s="18"/>
      <c r="R24" s="19" t="s">
        <v>70</v>
      </c>
      <c r="S24" s="19"/>
      <c r="T24" s="133"/>
      <c r="U24" s="27"/>
      <c r="V24" s="27"/>
      <c r="W24" s="27"/>
      <c r="X24" s="27"/>
      <c r="Y24" s="27"/>
      <c r="Z24" s="29"/>
      <c r="AA24" s="25"/>
      <c r="AB24" s="19"/>
      <c r="AC24" s="19"/>
      <c r="AD24" s="19"/>
      <c r="AE24" s="19"/>
      <c r="AF24" s="25"/>
      <c r="AG24" s="169"/>
      <c r="AH24" s="169"/>
      <c r="AI24" s="169"/>
      <c r="AJ24" s="169"/>
      <c r="AK24" s="25"/>
      <c r="AL24" s="26"/>
      <c r="AM24" s="26"/>
      <c r="AN24" s="26"/>
      <c r="AO24" s="28"/>
      <c r="AP24" s="30"/>
      <c r="AQ24" s="26"/>
      <c r="AR24" s="40"/>
    </row>
    <row r="25" spans="1:44" s="4" customFormat="1" ht="15" customHeight="1" x14ac:dyDescent="0.25">
      <c r="A25" s="2"/>
      <c r="B25" s="26">
        <v>2016</v>
      </c>
      <c r="C25" s="26" t="s">
        <v>79</v>
      </c>
      <c r="D25" s="27" t="s">
        <v>121</v>
      </c>
      <c r="E25" s="26">
        <v>28</v>
      </c>
      <c r="F25" s="154">
        <v>3</v>
      </c>
      <c r="G25" s="154">
        <v>101</v>
      </c>
      <c r="H25" s="154">
        <v>9</v>
      </c>
      <c r="I25" s="154">
        <v>151</v>
      </c>
      <c r="J25" s="26">
        <v>2</v>
      </c>
      <c r="K25" s="26">
        <v>1</v>
      </c>
      <c r="L25" s="26">
        <v>44</v>
      </c>
      <c r="M25" s="30">
        <v>104</v>
      </c>
      <c r="N25" s="29">
        <v>0.55100000000000005</v>
      </c>
      <c r="O25" s="133">
        <v>274</v>
      </c>
      <c r="P25" s="30" t="s">
        <v>72</v>
      </c>
      <c r="Q25" s="18"/>
      <c r="R25" s="26" t="s">
        <v>75</v>
      </c>
      <c r="S25" s="19" t="s">
        <v>234</v>
      </c>
      <c r="T25" s="25"/>
      <c r="U25" s="26">
        <v>4</v>
      </c>
      <c r="V25" s="26">
        <v>0</v>
      </c>
      <c r="W25" s="28">
        <v>8</v>
      </c>
      <c r="X25" s="26">
        <v>0</v>
      </c>
      <c r="Y25" s="26">
        <v>12</v>
      </c>
      <c r="Z25" s="29">
        <v>0.375</v>
      </c>
      <c r="AA25" s="25"/>
      <c r="AB25" s="19"/>
      <c r="AC25" s="19"/>
      <c r="AD25" s="19"/>
      <c r="AE25" s="19"/>
      <c r="AF25" s="25"/>
      <c r="AG25" s="169" t="s">
        <v>223</v>
      </c>
      <c r="AH25" s="169"/>
      <c r="AI25" s="169"/>
      <c r="AJ25" s="169"/>
      <c r="AK25" s="25"/>
      <c r="AL25" s="26"/>
      <c r="AM25" s="26"/>
      <c r="AN25" s="26"/>
      <c r="AO25" s="28"/>
      <c r="AP25" s="30"/>
      <c r="AQ25" s="26"/>
      <c r="AR25" s="40"/>
    </row>
    <row r="26" spans="1:44" s="4" customFormat="1" ht="15" customHeight="1" x14ac:dyDescent="0.25">
      <c r="A26" s="2"/>
      <c r="B26" s="26">
        <v>2017</v>
      </c>
      <c r="C26" s="26" t="s">
        <v>79</v>
      </c>
      <c r="D26" s="27" t="s">
        <v>121</v>
      </c>
      <c r="E26" s="26">
        <v>31</v>
      </c>
      <c r="F26" s="26">
        <v>1</v>
      </c>
      <c r="G26" s="26">
        <v>83</v>
      </c>
      <c r="H26" s="26">
        <v>5</v>
      </c>
      <c r="I26" s="26">
        <v>145</v>
      </c>
      <c r="J26" s="26">
        <v>0</v>
      </c>
      <c r="K26" s="26">
        <v>11</v>
      </c>
      <c r="L26" s="26">
        <v>50</v>
      </c>
      <c r="M26" s="30">
        <v>84</v>
      </c>
      <c r="N26" s="33">
        <v>0.505</v>
      </c>
      <c r="O26" s="133">
        <v>287</v>
      </c>
      <c r="P26" s="18" t="s">
        <v>79</v>
      </c>
      <c r="Q26" s="18"/>
      <c r="R26" s="19" t="s">
        <v>79</v>
      </c>
      <c r="S26" s="19" t="s">
        <v>232</v>
      </c>
      <c r="T26" s="133"/>
      <c r="U26" s="26">
        <v>3</v>
      </c>
      <c r="V26" s="26">
        <v>0</v>
      </c>
      <c r="W26" s="28">
        <v>5</v>
      </c>
      <c r="X26" s="26">
        <v>0</v>
      </c>
      <c r="Y26" s="26">
        <v>19</v>
      </c>
      <c r="Z26" s="29">
        <v>0.55900000000000005</v>
      </c>
      <c r="AA26" s="25"/>
      <c r="AB26" s="19"/>
      <c r="AC26" s="19"/>
      <c r="AD26" s="19"/>
      <c r="AE26" s="19"/>
      <c r="AF26" s="25"/>
      <c r="AG26" s="169" t="s">
        <v>212</v>
      </c>
      <c r="AH26" s="169"/>
      <c r="AI26" s="169"/>
      <c r="AJ26" s="169"/>
      <c r="AK26" s="25"/>
      <c r="AL26" s="26"/>
      <c r="AM26" s="26"/>
      <c r="AN26" s="26"/>
      <c r="AO26" s="28"/>
      <c r="AP26" s="30"/>
      <c r="AQ26" s="26"/>
      <c r="AR26" s="40"/>
    </row>
    <row r="27" spans="1:44" s="4" customFormat="1" ht="15" customHeight="1" x14ac:dyDescent="0.25">
      <c r="A27" s="2"/>
      <c r="B27" s="26">
        <v>2018</v>
      </c>
      <c r="C27" s="26" t="s">
        <v>78</v>
      </c>
      <c r="D27" s="27" t="s">
        <v>238</v>
      </c>
      <c r="E27" s="26">
        <v>32</v>
      </c>
      <c r="F27" s="26">
        <v>3</v>
      </c>
      <c r="G27" s="26">
        <v>106</v>
      </c>
      <c r="H27" s="26">
        <v>8</v>
      </c>
      <c r="I27" s="26">
        <v>170</v>
      </c>
      <c r="J27" s="26">
        <v>2</v>
      </c>
      <c r="K27" s="26">
        <v>6</v>
      </c>
      <c r="L27" s="26">
        <v>53</v>
      </c>
      <c r="M27" s="30">
        <v>109</v>
      </c>
      <c r="N27" s="33">
        <v>0.5151</v>
      </c>
      <c r="O27" s="133">
        <v>330</v>
      </c>
      <c r="P27" s="18" t="s">
        <v>70</v>
      </c>
      <c r="Q27" s="18"/>
      <c r="R27" s="19" t="s">
        <v>70</v>
      </c>
      <c r="S27" s="19" t="s">
        <v>240</v>
      </c>
      <c r="T27" s="133"/>
      <c r="U27" s="27"/>
      <c r="V27" s="27"/>
      <c r="W27" s="44"/>
      <c r="X27" s="27"/>
      <c r="Y27" s="27"/>
      <c r="Z27" s="29"/>
      <c r="AA27" s="25"/>
      <c r="AB27" s="19"/>
      <c r="AC27" s="19"/>
      <c r="AD27" s="19"/>
      <c r="AE27" s="19"/>
      <c r="AF27" s="25"/>
      <c r="AG27" s="169"/>
      <c r="AH27" s="169"/>
      <c r="AI27" s="169"/>
      <c r="AJ27" s="169"/>
      <c r="AK27" s="25"/>
      <c r="AL27" s="26"/>
      <c r="AM27" s="26"/>
      <c r="AN27" s="26"/>
      <c r="AO27" s="28"/>
      <c r="AP27" s="30"/>
      <c r="AQ27" s="26"/>
      <c r="AR27" s="40"/>
    </row>
    <row r="28" spans="1:44" s="4" customFormat="1" ht="15" customHeight="1" x14ac:dyDescent="0.25">
      <c r="A28" s="2"/>
      <c r="B28" s="26">
        <v>2019</v>
      </c>
      <c r="C28" s="26" t="s">
        <v>78</v>
      </c>
      <c r="D28" s="27" t="s">
        <v>238</v>
      </c>
      <c r="E28" s="26">
        <v>30</v>
      </c>
      <c r="F28" s="26">
        <v>2</v>
      </c>
      <c r="G28" s="26">
        <v>77</v>
      </c>
      <c r="H28" s="26">
        <v>8</v>
      </c>
      <c r="I28" s="26">
        <v>118</v>
      </c>
      <c r="J28" s="26">
        <v>2</v>
      </c>
      <c r="K28" s="26">
        <v>3</v>
      </c>
      <c r="L28" s="26">
        <v>34</v>
      </c>
      <c r="M28" s="26">
        <v>79</v>
      </c>
      <c r="N28" s="195">
        <v>0.45729999999999998</v>
      </c>
      <c r="O28" s="130">
        <v>258</v>
      </c>
      <c r="P28" s="18" t="s">
        <v>74</v>
      </c>
      <c r="Q28" s="18"/>
      <c r="R28" s="19" t="s">
        <v>79</v>
      </c>
      <c r="S28" s="19"/>
      <c r="T28" s="133"/>
      <c r="U28" s="26"/>
      <c r="V28" s="26"/>
      <c r="W28" s="28"/>
      <c r="X28" s="26"/>
      <c r="Y28" s="26"/>
      <c r="Z28" s="29"/>
      <c r="AA28" s="25"/>
      <c r="AB28" s="19"/>
      <c r="AC28" s="19"/>
      <c r="AD28" s="19"/>
      <c r="AE28" s="19"/>
      <c r="AF28" s="25"/>
      <c r="AG28" s="169"/>
      <c r="AH28" s="169"/>
      <c r="AI28" s="169"/>
      <c r="AJ28" s="169"/>
      <c r="AK28" s="25"/>
      <c r="AL28" s="26"/>
      <c r="AM28" s="26"/>
      <c r="AN28" s="26"/>
      <c r="AO28" s="28"/>
      <c r="AP28" s="30"/>
      <c r="AQ28" s="26"/>
      <c r="AR28" s="40"/>
    </row>
    <row r="29" spans="1:44" s="4" customFormat="1" ht="15" customHeight="1" x14ac:dyDescent="0.25">
      <c r="A29" s="2"/>
      <c r="B29" s="26">
        <v>2020</v>
      </c>
      <c r="C29" s="26"/>
      <c r="D29" s="27" t="s">
        <v>406</v>
      </c>
      <c r="E29" s="26">
        <v>2</v>
      </c>
      <c r="F29" s="26">
        <v>0</v>
      </c>
      <c r="G29" s="26">
        <v>5</v>
      </c>
      <c r="H29" s="26">
        <v>0</v>
      </c>
      <c r="I29" s="26">
        <v>9</v>
      </c>
      <c r="J29" s="26">
        <v>0</v>
      </c>
      <c r="K29" s="26">
        <v>1</v>
      </c>
      <c r="L29" s="26">
        <v>3</v>
      </c>
      <c r="M29" s="26">
        <v>5</v>
      </c>
      <c r="N29" s="195">
        <v>0.5625</v>
      </c>
      <c r="O29" s="130">
        <v>258</v>
      </c>
      <c r="P29" s="18"/>
      <c r="Q29" s="18"/>
      <c r="R29" s="19"/>
      <c r="S29" s="19"/>
      <c r="T29" s="133"/>
      <c r="U29" s="26"/>
      <c r="V29" s="26"/>
      <c r="W29" s="28"/>
      <c r="X29" s="26"/>
      <c r="Y29" s="26"/>
      <c r="Z29" s="29"/>
      <c r="AA29" s="25"/>
      <c r="AB29" s="19"/>
      <c r="AC29" s="19"/>
      <c r="AD29" s="19"/>
      <c r="AE29" s="19"/>
      <c r="AF29" s="25"/>
      <c r="AG29" s="169"/>
      <c r="AH29" s="169"/>
      <c r="AI29" s="169"/>
      <c r="AJ29" s="169"/>
      <c r="AK29" s="25"/>
      <c r="AL29" s="26"/>
      <c r="AM29" s="26"/>
      <c r="AN29" s="26"/>
      <c r="AO29" s="28"/>
      <c r="AP29" s="30"/>
      <c r="AQ29" s="26"/>
      <c r="AR29" s="40"/>
    </row>
    <row r="30" spans="1:44" s="4" customFormat="1" ht="15" customHeight="1" x14ac:dyDescent="0.25">
      <c r="A30" s="1"/>
      <c r="B30" s="17" t="s">
        <v>7</v>
      </c>
      <c r="C30" s="18"/>
      <c r="D30" s="16"/>
      <c r="E30" s="19">
        <f t="shared" ref="E30:M30" si="2">SUM(E4:E29)</f>
        <v>500</v>
      </c>
      <c r="F30" s="19">
        <f t="shared" si="2"/>
        <v>49</v>
      </c>
      <c r="G30" s="19">
        <f t="shared" si="2"/>
        <v>1308</v>
      </c>
      <c r="H30" s="19">
        <f t="shared" si="2"/>
        <v>128</v>
      </c>
      <c r="I30" s="19">
        <f t="shared" si="2"/>
        <v>2328</v>
      </c>
      <c r="J30" s="19">
        <f t="shared" si="2"/>
        <v>26</v>
      </c>
      <c r="K30" s="19">
        <f t="shared" si="2"/>
        <v>136</v>
      </c>
      <c r="L30" s="19">
        <f t="shared" si="2"/>
        <v>809</v>
      </c>
      <c r="M30" s="18">
        <f t="shared" si="2"/>
        <v>1357</v>
      </c>
      <c r="N30" s="34">
        <f>PRODUCT(I30/O30)</f>
        <v>0.48200460466860862</v>
      </c>
      <c r="O30" s="139">
        <f>SUM(O10:O29)</f>
        <v>4829.8293780835638</v>
      </c>
      <c r="P30" s="83" t="s">
        <v>178</v>
      </c>
      <c r="Q30" s="83" t="s">
        <v>50</v>
      </c>
      <c r="R30" s="83" t="s">
        <v>179</v>
      </c>
      <c r="S30" s="83" t="s">
        <v>50</v>
      </c>
      <c r="T30" s="139" t="e">
        <f>SUM(T10:T29)</f>
        <v>#DIV/0!</v>
      </c>
      <c r="U30" s="19">
        <f>SUM(U11:U29)-U14-U17-U24</f>
        <v>99</v>
      </c>
      <c r="V30" s="19">
        <f>SUM(V11:V29)-V14-V17-V24</f>
        <v>8</v>
      </c>
      <c r="W30" s="19">
        <f>SUM(W11:W29)-W14-W17-W24</f>
        <v>219</v>
      </c>
      <c r="X30" s="19">
        <f>SUM(X11:X29)-X14-X17-X24</f>
        <v>19</v>
      </c>
      <c r="Y30" s="19">
        <f>SUM(Y11:Y29)-Y14-Y17-Y24</f>
        <v>429</v>
      </c>
      <c r="Z30" s="34">
        <f>PRODUCT(N36)</f>
        <v>0.47613762486126526</v>
      </c>
      <c r="AA30" s="102">
        <f>SUM(AA4:AA29)</f>
        <v>0</v>
      </c>
      <c r="AB30" s="83" t="s">
        <v>236</v>
      </c>
      <c r="AC30" s="83" t="s">
        <v>50</v>
      </c>
      <c r="AD30" s="83" t="s">
        <v>197</v>
      </c>
      <c r="AE30" s="83" t="s">
        <v>198</v>
      </c>
      <c r="AF30" s="25"/>
      <c r="AG30" s="83" t="s">
        <v>195</v>
      </c>
      <c r="AH30" s="83" t="s">
        <v>108</v>
      </c>
      <c r="AI30" s="83" t="s">
        <v>194</v>
      </c>
      <c r="AJ30" s="83" t="s">
        <v>105</v>
      </c>
      <c r="AK30" s="25"/>
      <c r="AL30" s="19">
        <f t="shared" ref="AL30:AQ30" si="3">SUM(AL4:AL29)</f>
        <v>9</v>
      </c>
      <c r="AM30" s="19">
        <f t="shared" si="3"/>
        <v>0</v>
      </c>
      <c r="AN30" s="19">
        <f t="shared" si="3"/>
        <v>1</v>
      </c>
      <c r="AO30" s="19">
        <f t="shared" si="3"/>
        <v>1</v>
      </c>
      <c r="AP30" s="19">
        <f t="shared" si="3"/>
        <v>2</v>
      </c>
      <c r="AQ30" s="19">
        <f t="shared" si="3"/>
        <v>3</v>
      </c>
      <c r="AR30" s="40"/>
    </row>
    <row r="31" spans="1:44" s="4" customFormat="1" ht="15" customHeight="1" x14ac:dyDescent="0.25">
      <c r="A31" s="1"/>
      <c r="B31" s="17" t="s">
        <v>250</v>
      </c>
      <c r="C31" s="18"/>
      <c r="D31" s="16"/>
      <c r="E31" s="18" t="s">
        <v>110</v>
      </c>
      <c r="F31" s="15" t="s">
        <v>76</v>
      </c>
      <c r="G31" s="15" t="s">
        <v>71</v>
      </c>
      <c r="H31" s="15"/>
      <c r="I31" s="15" t="s">
        <v>253</v>
      </c>
      <c r="J31" s="15"/>
      <c r="K31" s="15"/>
      <c r="L31" s="15"/>
      <c r="M31" s="15"/>
      <c r="N31" s="94"/>
      <c r="O31" s="25"/>
      <c r="P31" s="23"/>
      <c r="Q31" s="21"/>
      <c r="R31" s="95"/>
      <c r="S31" s="96"/>
      <c r="T31" s="25"/>
      <c r="U31" s="18" t="s">
        <v>255</v>
      </c>
      <c r="V31" s="15" t="s">
        <v>256</v>
      </c>
      <c r="W31" s="15" t="s">
        <v>79</v>
      </c>
      <c r="X31" s="15"/>
      <c r="Y31" s="15" t="s">
        <v>257</v>
      </c>
      <c r="Z31" s="16"/>
      <c r="AA31" s="25"/>
      <c r="AB31" s="97"/>
      <c r="AC31" s="98"/>
      <c r="AD31" s="95"/>
      <c r="AE31" s="96"/>
      <c r="AF31" s="25"/>
      <c r="AG31" s="99">
        <v>0.46200000000000002</v>
      </c>
      <c r="AH31" s="100">
        <v>0.5</v>
      </c>
      <c r="AI31" s="100">
        <v>1</v>
      </c>
      <c r="AJ31" s="101">
        <v>0.33300000000000002</v>
      </c>
      <c r="AK31" s="25"/>
      <c r="AL31" s="18"/>
      <c r="AM31" s="15"/>
      <c r="AN31" s="15"/>
      <c r="AO31" s="15"/>
      <c r="AP31" s="15"/>
      <c r="AQ31" s="16"/>
      <c r="AR31" s="40"/>
    </row>
    <row r="32" spans="1:44" ht="15" customHeight="1" x14ac:dyDescent="0.25">
      <c r="A32" s="2"/>
      <c r="B32" s="27" t="s">
        <v>2</v>
      </c>
      <c r="C32" s="30"/>
      <c r="D32" s="35">
        <f>SUM(F30:H30)+((I30-F30-G30)/3)+(E30/3)+(AL30*25)+(AM30*25)+(AN30*10)+(AO30*25)+(AP30*20)+(AQ30*15)-20</f>
        <v>2300.3333333333335</v>
      </c>
      <c r="E32" s="36"/>
      <c r="F32" s="36"/>
      <c r="G32" s="36"/>
      <c r="H32" s="36"/>
      <c r="I32" s="36"/>
      <c r="J32" s="36"/>
      <c r="K32" s="36"/>
      <c r="L32" s="36"/>
      <c r="M32" s="36"/>
      <c r="N32" s="37"/>
      <c r="O32" s="36"/>
      <c r="P32" s="25"/>
      <c r="Q32" s="25"/>
      <c r="R32" s="25"/>
      <c r="S32" s="25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25"/>
      <c r="AG32" s="36"/>
      <c r="AH32" s="36"/>
      <c r="AI32" s="36"/>
      <c r="AJ32" s="36"/>
      <c r="AK32" s="25"/>
      <c r="AL32" s="36"/>
      <c r="AM32" s="36"/>
      <c r="AN32" s="36"/>
      <c r="AO32" s="36"/>
      <c r="AP32" s="36"/>
      <c r="AQ32" s="36"/>
      <c r="AR32" s="40"/>
    </row>
    <row r="33" spans="1:54" s="4" customFormat="1" ht="9" customHeight="1" x14ac:dyDescent="0.25">
      <c r="A33" s="2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7"/>
      <c r="O33" s="31"/>
      <c r="P33" s="31"/>
      <c r="Q33" s="31"/>
      <c r="R33" s="31"/>
      <c r="S33" s="31"/>
      <c r="T33" s="31"/>
      <c r="U33" s="36"/>
      <c r="V33" s="39"/>
      <c r="W33" s="36"/>
      <c r="X33" s="36"/>
      <c r="Y33" s="36"/>
      <c r="Z33" s="36"/>
      <c r="AA33" s="36"/>
      <c r="AB33" s="36"/>
      <c r="AC33" s="36"/>
      <c r="AD33" s="36"/>
      <c r="AE33" s="36"/>
      <c r="AF33" s="25"/>
      <c r="AG33" s="36"/>
      <c r="AH33" s="36"/>
      <c r="AI33" s="36"/>
      <c r="AJ33" s="36"/>
      <c r="AK33" s="25"/>
      <c r="AL33" s="36"/>
      <c r="AM33" s="36"/>
      <c r="AN33" s="36"/>
      <c r="AO33" s="36"/>
      <c r="AP33" s="36"/>
      <c r="AQ33" s="36"/>
      <c r="AR33" s="40"/>
    </row>
    <row r="34" spans="1:54" ht="15" customHeight="1" x14ac:dyDescent="0.25">
      <c r="A34" s="2"/>
      <c r="B34" s="23" t="s">
        <v>24</v>
      </c>
      <c r="C34" s="41"/>
      <c r="D34" s="41"/>
      <c r="E34" s="19" t="s">
        <v>3</v>
      </c>
      <c r="F34" s="19" t="s">
        <v>8</v>
      </c>
      <c r="G34" s="16" t="s">
        <v>5</v>
      </c>
      <c r="H34" s="19" t="s">
        <v>6</v>
      </c>
      <c r="I34" s="19" t="s">
        <v>16</v>
      </c>
      <c r="J34" s="36"/>
      <c r="K34" s="19" t="s">
        <v>26</v>
      </c>
      <c r="L34" s="19" t="s">
        <v>27</v>
      </c>
      <c r="M34" s="19" t="s">
        <v>28</v>
      </c>
      <c r="N34" s="19" t="s">
        <v>21</v>
      </c>
      <c r="O34" s="25"/>
      <c r="P34" s="42" t="s">
        <v>29</v>
      </c>
      <c r="Q34" s="13"/>
      <c r="R34" s="13"/>
      <c r="S34" s="13"/>
      <c r="T34" s="43"/>
      <c r="U34" s="43"/>
      <c r="V34" s="43"/>
      <c r="W34" s="43"/>
      <c r="X34" s="43"/>
      <c r="Y34" s="13"/>
      <c r="Z34" s="13"/>
      <c r="AA34" s="13"/>
      <c r="AB34" s="43"/>
      <c r="AC34" s="43"/>
      <c r="AD34" s="13"/>
      <c r="AE34" s="44"/>
      <c r="AF34" s="25"/>
      <c r="AG34" s="42" t="s">
        <v>203</v>
      </c>
      <c r="AH34" s="13"/>
      <c r="AI34" s="43"/>
      <c r="AJ34" s="44"/>
      <c r="AK34" s="25"/>
      <c r="AL34" s="11" t="s">
        <v>199</v>
      </c>
      <c r="AM34" s="13"/>
      <c r="AN34" s="13"/>
      <c r="AO34" s="13"/>
      <c r="AP34" s="13"/>
      <c r="AQ34" s="44"/>
      <c r="AR34" s="40"/>
    </row>
    <row r="35" spans="1:54" ht="15" customHeight="1" x14ac:dyDescent="0.25">
      <c r="A35" s="2"/>
      <c r="B35" s="42" t="s">
        <v>12</v>
      </c>
      <c r="C35" s="13"/>
      <c r="D35" s="44"/>
      <c r="E35" s="26">
        <f>PRODUCT(E30)</f>
        <v>500</v>
      </c>
      <c r="F35" s="26">
        <f>PRODUCT(F30)</f>
        <v>49</v>
      </c>
      <c r="G35" s="26">
        <f>PRODUCT(G30)</f>
        <v>1308</v>
      </c>
      <c r="H35" s="26">
        <f>PRODUCT(H30)</f>
        <v>128</v>
      </c>
      <c r="I35" s="26">
        <f>PRODUCT(I30)</f>
        <v>2328</v>
      </c>
      <c r="J35" s="36"/>
      <c r="K35" s="45">
        <f>PRODUCT((F35+G35)/E35)</f>
        <v>2.714</v>
      </c>
      <c r="L35" s="45">
        <f>PRODUCT(H35/E35)</f>
        <v>0.25600000000000001</v>
      </c>
      <c r="M35" s="45">
        <f>PRODUCT(I35/E35)</f>
        <v>4.6559999999999997</v>
      </c>
      <c r="N35" s="33">
        <f>PRODUCT(N30)</f>
        <v>0.48200460466860862</v>
      </c>
      <c r="O35" s="25">
        <f>PRODUCT(O30)</f>
        <v>4829.8293780835638</v>
      </c>
      <c r="P35" s="180" t="s">
        <v>9</v>
      </c>
      <c r="Q35" s="232"/>
      <c r="R35" s="181" t="s">
        <v>123</v>
      </c>
      <c r="S35" s="181"/>
      <c r="T35" s="181"/>
      <c r="U35" s="181"/>
      <c r="V35" s="181"/>
      <c r="W35" s="181"/>
      <c r="X35" s="181"/>
      <c r="Y35" s="233"/>
      <c r="Z35" s="234" t="s">
        <v>126</v>
      </c>
      <c r="AA35" s="181"/>
      <c r="AB35" s="181"/>
      <c r="AC35" s="155" t="s">
        <v>129</v>
      </c>
      <c r="AD35" s="235"/>
      <c r="AE35" s="182"/>
      <c r="AF35" s="25"/>
      <c r="AG35" s="236" t="s">
        <v>68</v>
      </c>
      <c r="AH35" s="203" t="s">
        <v>241</v>
      </c>
      <c r="AI35" s="199"/>
      <c r="AJ35" s="208"/>
      <c r="AK35" s="25"/>
      <c r="AL35" s="180" t="s">
        <v>200</v>
      </c>
      <c r="AM35" s="234">
        <v>2009</v>
      </c>
      <c r="AN35" s="181"/>
      <c r="AO35" s="181" t="s">
        <v>254</v>
      </c>
      <c r="AP35" s="181"/>
      <c r="AQ35" s="182"/>
      <c r="AR35" s="40"/>
    </row>
    <row r="36" spans="1:54" ht="15" customHeight="1" x14ac:dyDescent="0.25">
      <c r="A36" s="2"/>
      <c r="B36" s="46" t="s">
        <v>14</v>
      </c>
      <c r="C36" s="47"/>
      <c r="D36" s="48"/>
      <c r="E36" s="26">
        <f>SUM(U30)</f>
        <v>99</v>
      </c>
      <c r="F36" s="26">
        <f>SUM(V30)</f>
        <v>8</v>
      </c>
      <c r="G36" s="26">
        <f>SUM(W30)</f>
        <v>219</v>
      </c>
      <c r="H36" s="26">
        <f>SUM(X30)</f>
        <v>19</v>
      </c>
      <c r="I36" s="26">
        <f>SUM(Y30)</f>
        <v>429</v>
      </c>
      <c r="J36" s="36"/>
      <c r="K36" s="45">
        <f>PRODUCT((F36+G36)/E36)</f>
        <v>2.2929292929292928</v>
      </c>
      <c r="L36" s="45">
        <f>PRODUCT(H36/E36)</f>
        <v>0.19191919191919191</v>
      </c>
      <c r="M36" s="45">
        <f>PRODUCT(I36/E36)</f>
        <v>4.333333333333333</v>
      </c>
      <c r="N36" s="33">
        <f>PRODUCT(I36/O36)</f>
        <v>0.47613762486126526</v>
      </c>
      <c r="O36" s="25">
        <v>901</v>
      </c>
      <c r="P36" s="236" t="s">
        <v>53</v>
      </c>
      <c r="Q36" s="237"/>
      <c r="R36" s="199" t="s">
        <v>123</v>
      </c>
      <c r="S36" s="199"/>
      <c r="T36" s="199"/>
      <c r="U36" s="199"/>
      <c r="V36" s="199"/>
      <c r="W36" s="199"/>
      <c r="X36" s="199"/>
      <c r="Y36" s="203"/>
      <c r="Z36" s="225" t="s">
        <v>126</v>
      </c>
      <c r="AA36" s="199"/>
      <c r="AB36" s="199"/>
      <c r="AC36" s="212" t="s">
        <v>129</v>
      </c>
      <c r="AD36" s="198"/>
      <c r="AE36" s="208"/>
      <c r="AF36" s="25"/>
      <c r="AG36" s="236" t="s">
        <v>252</v>
      </c>
      <c r="AH36" s="199" t="s">
        <v>251</v>
      </c>
      <c r="AI36" s="139">
        <v>2019</v>
      </c>
      <c r="AJ36" s="208"/>
      <c r="AK36" s="25"/>
      <c r="AL36" s="236" t="s">
        <v>201</v>
      </c>
      <c r="AM36" s="225">
        <v>2012</v>
      </c>
      <c r="AN36" s="199"/>
      <c r="AO36" s="199"/>
      <c r="AP36" s="199"/>
      <c r="AQ36" s="208"/>
      <c r="AR36" s="40"/>
    </row>
    <row r="37" spans="1:54" ht="15" customHeight="1" x14ac:dyDescent="0.25">
      <c r="A37" s="2"/>
      <c r="B37" s="49" t="s">
        <v>15</v>
      </c>
      <c r="C37" s="50"/>
      <c r="D37" s="51"/>
      <c r="E37" s="32">
        <v>13</v>
      </c>
      <c r="F37" s="32">
        <v>1</v>
      </c>
      <c r="G37" s="32">
        <v>44</v>
      </c>
      <c r="H37" s="32">
        <v>3</v>
      </c>
      <c r="I37" s="32">
        <v>76</v>
      </c>
      <c r="J37" s="36"/>
      <c r="K37" s="52">
        <v>3.4615384615384617</v>
      </c>
      <c r="L37" s="52">
        <v>0.23</v>
      </c>
      <c r="M37" s="52">
        <v>5.8461538461538458</v>
      </c>
      <c r="N37" s="53">
        <f>PRODUCT(I37/O37)</f>
        <v>0.5714285714285714</v>
      </c>
      <c r="O37" s="25">
        <v>133</v>
      </c>
      <c r="P37" s="236" t="s">
        <v>54</v>
      </c>
      <c r="Q37" s="237"/>
      <c r="R37" s="199" t="s">
        <v>124</v>
      </c>
      <c r="S37" s="199"/>
      <c r="T37" s="199"/>
      <c r="U37" s="199"/>
      <c r="V37" s="199"/>
      <c r="W37" s="199"/>
      <c r="X37" s="199"/>
      <c r="Y37" s="203"/>
      <c r="Z37" s="225" t="s">
        <v>127</v>
      </c>
      <c r="AA37" s="199"/>
      <c r="AB37" s="199"/>
      <c r="AC37" s="212" t="s">
        <v>130</v>
      </c>
      <c r="AD37" s="198"/>
      <c r="AE37" s="208"/>
      <c r="AF37" s="25"/>
      <c r="AG37" s="236"/>
      <c r="AH37" s="139"/>
      <c r="AI37" s="199"/>
      <c r="AJ37" s="208"/>
      <c r="AK37" s="25"/>
      <c r="AL37" s="236" t="s">
        <v>202</v>
      </c>
      <c r="AM37" s="225">
        <v>2014</v>
      </c>
      <c r="AN37" s="199"/>
      <c r="AO37" s="199"/>
      <c r="AP37" s="199"/>
      <c r="AQ37" s="208"/>
      <c r="AR37" s="40"/>
    </row>
    <row r="38" spans="1:54" ht="15" customHeight="1" x14ac:dyDescent="0.25">
      <c r="A38" s="2"/>
      <c r="B38" s="54" t="s">
        <v>25</v>
      </c>
      <c r="C38" s="55"/>
      <c r="D38" s="56"/>
      <c r="E38" s="19">
        <f>SUM(E35:E37)</f>
        <v>612</v>
      </c>
      <c r="F38" s="19">
        <f t="shared" ref="F38:I38" si="4">SUM(F35:F37)</f>
        <v>58</v>
      </c>
      <c r="G38" s="19">
        <f t="shared" si="4"/>
        <v>1571</v>
      </c>
      <c r="H38" s="19">
        <f t="shared" si="4"/>
        <v>150</v>
      </c>
      <c r="I38" s="19">
        <f t="shared" si="4"/>
        <v>2833</v>
      </c>
      <c r="J38" s="36"/>
      <c r="K38" s="57">
        <f>PRODUCT((F38+G38)/E38)</f>
        <v>2.6617647058823528</v>
      </c>
      <c r="L38" s="57">
        <f>PRODUCT(H38/E38)</f>
        <v>0.24509803921568626</v>
      </c>
      <c r="M38" s="57">
        <f>PRODUCT(I38/E38)</f>
        <v>4.6290849673202619</v>
      </c>
      <c r="N38" s="34">
        <f>PRODUCT(I38/O38)</f>
        <v>0.48313138349293011</v>
      </c>
      <c r="O38" s="25">
        <f>SUM(O35:O37)</f>
        <v>5863.8293780835638</v>
      </c>
      <c r="P38" s="217" t="s">
        <v>10</v>
      </c>
      <c r="Q38" s="238"/>
      <c r="R38" s="210" t="s">
        <v>125</v>
      </c>
      <c r="S38" s="210"/>
      <c r="T38" s="210"/>
      <c r="U38" s="210"/>
      <c r="V38" s="210"/>
      <c r="W38" s="210"/>
      <c r="X38" s="210"/>
      <c r="Y38" s="239"/>
      <c r="Z38" s="240" t="s">
        <v>128</v>
      </c>
      <c r="AA38" s="210"/>
      <c r="AB38" s="210"/>
      <c r="AC38" s="77" t="s">
        <v>131</v>
      </c>
      <c r="AD38" s="78"/>
      <c r="AE38" s="211"/>
      <c r="AF38" s="25"/>
      <c r="AG38" s="73"/>
      <c r="AH38" s="241"/>
      <c r="AI38" s="210"/>
      <c r="AJ38" s="211"/>
      <c r="AK38" s="25"/>
      <c r="AL38" s="217" t="s">
        <v>224</v>
      </c>
      <c r="AM38" s="240">
        <v>2016</v>
      </c>
      <c r="AN38" s="210"/>
      <c r="AO38" s="210"/>
      <c r="AP38" s="210"/>
      <c r="AQ38" s="211"/>
      <c r="AR38" s="40"/>
    </row>
    <row r="39" spans="1:54" ht="7.5" customHeight="1" x14ac:dyDescent="0.3">
      <c r="A39" s="2"/>
      <c r="B39" s="38"/>
      <c r="C39" s="38"/>
      <c r="D39" s="38"/>
      <c r="E39" s="38"/>
      <c r="F39" s="38"/>
      <c r="G39" s="38"/>
      <c r="H39" s="38"/>
      <c r="I39" s="38"/>
      <c r="J39" s="36"/>
      <c r="K39" s="38"/>
      <c r="L39" s="38"/>
      <c r="M39" s="38"/>
      <c r="N39" s="37"/>
      <c r="O39" s="25"/>
      <c r="P39" s="36"/>
      <c r="Q39" s="39"/>
      <c r="R39" s="36"/>
      <c r="S39" s="36"/>
      <c r="T39" s="25"/>
      <c r="U39" s="25"/>
      <c r="V39" s="39"/>
      <c r="W39" s="36"/>
      <c r="X39" s="36"/>
      <c r="Y39" s="25"/>
      <c r="Z39" s="25"/>
      <c r="AA39" s="25"/>
      <c r="AB39" s="25"/>
      <c r="AC39" s="25"/>
      <c r="AD39" s="25"/>
      <c r="AE39" s="25"/>
      <c r="AF39" s="25"/>
      <c r="AG39" s="25"/>
      <c r="AH39" s="58"/>
      <c r="AI39" s="36"/>
      <c r="AJ39" s="36"/>
      <c r="AK39" s="25"/>
      <c r="AL39" s="36"/>
      <c r="AM39" s="36"/>
      <c r="AN39" s="36"/>
      <c r="AO39" s="36"/>
      <c r="AP39" s="36"/>
      <c r="AQ39" s="36"/>
      <c r="AR39" s="40"/>
    </row>
    <row r="40" spans="1:54" ht="15" customHeight="1" x14ac:dyDescent="0.3">
      <c r="A40" s="2"/>
      <c r="B40" s="42" t="s">
        <v>237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59"/>
      <c r="O40" s="12"/>
      <c r="P40" s="13"/>
      <c r="Q40" s="13"/>
      <c r="R40" s="13"/>
      <c r="S40" s="13"/>
      <c r="T40" s="12"/>
      <c r="U40" s="12"/>
      <c r="V40" s="60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44"/>
      <c r="AR40" s="40"/>
    </row>
    <row r="41" spans="1:54" ht="6.75" customHeight="1" x14ac:dyDescent="0.3">
      <c r="A41" s="2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9"/>
      <c r="O41" s="25"/>
      <c r="P41" s="25"/>
      <c r="Q41" s="25"/>
      <c r="R41" s="25"/>
      <c r="S41" s="25"/>
      <c r="T41" s="25"/>
      <c r="U41" s="36"/>
      <c r="V41" s="39"/>
      <c r="W41" s="36"/>
      <c r="X41" s="36"/>
      <c r="Y41" s="25"/>
      <c r="Z41" s="25"/>
      <c r="AA41" s="25"/>
      <c r="AB41" s="25"/>
      <c r="AC41" s="25"/>
      <c r="AD41" s="25"/>
      <c r="AE41" s="25"/>
      <c r="AF41" s="25"/>
      <c r="AG41" s="25"/>
      <c r="AH41" s="58"/>
      <c r="AI41" s="36"/>
      <c r="AJ41" s="36"/>
      <c r="AK41" s="25"/>
      <c r="AL41" s="36"/>
      <c r="AM41" s="36"/>
      <c r="AN41" s="36"/>
      <c r="AO41" s="36"/>
      <c r="AP41" s="36"/>
      <c r="AQ41" s="36"/>
      <c r="AR41" s="40"/>
    </row>
    <row r="42" spans="1:54" ht="15" customHeight="1" x14ac:dyDescent="0.25">
      <c r="A42" s="2"/>
      <c r="B42" s="36" t="s">
        <v>60</v>
      </c>
      <c r="C42" s="36"/>
      <c r="D42" s="36" t="s">
        <v>171</v>
      </c>
      <c r="E42" s="36"/>
      <c r="F42" s="36"/>
      <c r="G42" s="36"/>
      <c r="H42" s="36"/>
      <c r="I42" s="36"/>
      <c r="J42" s="36"/>
      <c r="K42" s="36"/>
      <c r="L42" s="36" t="s">
        <v>172</v>
      </c>
      <c r="M42" s="36"/>
      <c r="N42" s="39"/>
      <c r="O42" s="25"/>
      <c r="P42" s="2"/>
      <c r="Q42" s="2"/>
      <c r="R42" s="2"/>
      <c r="S42" s="36" t="s">
        <v>173</v>
      </c>
      <c r="T42" s="25"/>
      <c r="U42" s="36"/>
      <c r="V42" s="39"/>
      <c r="W42" s="36"/>
      <c r="X42" s="36"/>
      <c r="Y42" s="25"/>
      <c r="Z42" s="25"/>
      <c r="AA42" s="36" t="s">
        <v>174</v>
      </c>
      <c r="AB42" s="36"/>
      <c r="AC42" s="36"/>
      <c r="AD42" s="36"/>
      <c r="AE42" s="36"/>
      <c r="AF42" s="36"/>
      <c r="AG42" s="36"/>
      <c r="AH42" s="36" t="s">
        <v>177</v>
      </c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</row>
    <row r="43" spans="1:54" ht="15" customHeight="1" x14ac:dyDescent="0.3">
      <c r="A43" s="2"/>
      <c r="B43" s="36"/>
      <c r="C43" s="36"/>
      <c r="D43" s="36" t="s">
        <v>175</v>
      </c>
      <c r="E43" s="36"/>
      <c r="F43" s="36"/>
      <c r="G43" s="36"/>
      <c r="H43" s="36"/>
      <c r="I43" s="36"/>
      <c r="J43" s="36"/>
      <c r="K43" s="36"/>
      <c r="L43" s="36" t="s">
        <v>176</v>
      </c>
      <c r="M43" s="36"/>
      <c r="N43" s="39"/>
      <c r="O43" s="25"/>
      <c r="P43" s="1"/>
      <c r="Q43" s="1"/>
      <c r="R43" s="1"/>
      <c r="S43" s="36" t="s">
        <v>239</v>
      </c>
      <c r="T43" s="25"/>
      <c r="U43" s="36"/>
      <c r="V43" s="39"/>
      <c r="W43" s="36"/>
      <c r="X43" s="36"/>
      <c r="Y43" s="25"/>
      <c r="Z43" s="25"/>
      <c r="AA43" s="58"/>
      <c r="AB43" s="36" t="s">
        <v>313</v>
      </c>
      <c r="AC43" s="36"/>
      <c r="AD43" s="36"/>
      <c r="AE43" s="36"/>
      <c r="AF43" s="36"/>
      <c r="AG43" s="25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</row>
    <row r="44" spans="1:54" ht="15" customHeight="1" x14ac:dyDescent="0.3">
      <c r="A44" s="2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9"/>
      <c r="O44" s="25"/>
      <c r="P44" s="1"/>
      <c r="Q44" s="1"/>
      <c r="R44" s="1"/>
      <c r="S44" s="36"/>
      <c r="T44" s="25"/>
      <c r="U44" s="36"/>
      <c r="V44" s="39"/>
      <c r="W44" s="36"/>
      <c r="X44" s="36"/>
      <c r="Y44" s="25"/>
      <c r="Z44" s="25"/>
      <c r="AA44" s="58"/>
      <c r="AB44" s="36"/>
      <c r="AC44" s="36"/>
      <c r="AD44" s="36"/>
      <c r="AE44" s="36"/>
      <c r="AF44" s="36"/>
      <c r="AG44" s="25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</row>
    <row r="45" spans="1:54" ht="15" customHeight="1" x14ac:dyDescent="0.25">
      <c r="A45" s="2"/>
      <c r="B45" s="196" t="s">
        <v>393</v>
      </c>
      <c r="C45" s="65"/>
      <c r="D45" s="65"/>
      <c r="E45" s="65"/>
      <c r="F45" s="65" t="s">
        <v>274</v>
      </c>
      <c r="G45" s="65" t="s">
        <v>3</v>
      </c>
      <c r="H45" s="65" t="s">
        <v>5</v>
      </c>
      <c r="I45" s="65" t="s">
        <v>6</v>
      </c>
      <c r="J45" s="65" t="s">
        <v>258</v>
      </c>
      <c r="K45" s="171" t="s">
        <v>16</v>
      </c>
      <c r="L45" s="36"/>
      <c r="M45" s="197" t="s">
        <v>395</v>
      </c>
      <c r="N45" s="66"/>
      <c r="O45" s="66"/>
      <c r="P45" s="65" t="s">
        <v>3</v>
      </c>
      <c r="Q45" s="65" t="s">
        <v>5</v>
      </c>
      <c r="R45" s="65" t="s">
        <v>6</v>
      </c>
      <c r="S45" s="65" t="s">
        <v>258</v>
      </c>
      <c r="T45" s="66"/>
      <c r="U45" s="171" t="s">
        <v>16</v>
      </c>
      <c r="V45" s="36"/>
      <c r="W45" s="197" t="s">
        <v>396</v>
      </c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224"/>
      <c r="AI45" s="220"/>
      <c r="AJ45" s="67"/>
      <c r="AK45" s="67"/>
      <c r="AL45" s="67"/>
      <c r="AM45" s="66"/>
      <c r="AN45" s="66"/>
      <c r="AO45" s="66"/>
      <c r="AP45" s="66"/>
      <c r="AQ45" s="162"/>
      <c r="AR45" s="25"/>
      <c r="AS45" s="25"/>
    </row>
    <row r="46" spans="1:54" ht="15" customHeight="1" x14ac:dyDescent="0.25">
      <c r="A46" s="2"/>
      <c r="B46" s="198">
        <v>2001</v>
      </c>
      <c r="C46" s="139" t="s">
        <v>77</v>
      </c>
      <c r="D46" s="199" t="s">
        <v>119</v>
      </c>
      <c r="E46" s="139"/>
      <c r="F46" s="139">
        <v>21</v>
      </c>
      <c r="G46" s="139">
        <v>27</v>
      </c>
      <c r="H46" s="200">
        <v>1</v>
      </c>
      <c r="I46" s="200">
        <v>0.1111111111111111</v>
      </c>
      <c r="J46" s="200">
        <v>1.1111111111111112</v>
      </c>
      <c r="K46" s="201">
        <v>4.0740740740740744</v>
      </c>
      <c r="L46" s="39"/>
      <c r="M46" s="202" t="s">
        <v>275</v>
      </c>
      <c r="N46" s="139"/>
      <c r="O46" s="139">
        <v>20</v>
      </c>
      <c r="P46" s="213"/>
      <c r="Q46" s="213"/>
      <c r="R46" s="213"/>
      <c r="S46" s="213"/>
      <c r="T46" s="214"/>
      <c r="U46" s="201"/>
      <c r="V46" s="39"/>
      <c r="W46" s="202" t="s">
        <v>259</v>
      </c>
      <c r="X46" s="203"/>
      <c r="Y46" s="199"/>
      <c r="Z46" s="199"/>
      <c r="AA46" s="199"/>
      <c r="AB46" s="199"/>
      <c r="AC46" s="199"/>
      <c r="AD46" s="199"/>
      <c r="AE46" s="199"/>
      <c r="AF46" s="199"/>
      <c r="AG46" s="225"/>
      <c r="AH46" s="226"/>
      <c r="AI46" s="213"/>
      <c r="AJ46" s="213"/>
      <c r="AK46" s="199"/>
      <c r="AL46" s="199"/>
      <c r="AM46" s="199"/>
      <c r="AN46" s="199"/>
      <c r="AO46" s="199"/>
      <c r="AP46" s="199"/>
      <c r="AQ46" s="208"/>
      <c r="AR46" s="25"/>
      <c r="AS46" s="25"/>
    </row>
    <row r="47" spans="1:54" ht="15" customHeight="1" x14ac:dyDescent="0.25">
      <c r="A47" s="2"/>
      <c r="B47" s="198">
        <v>2002</v>
      </c>
      <c r="C47" s="139" t="s">
        <v>73</v>
      </c>
      <c r="D47" s="199" t="s">
        <v>120</v>
      </c>
      <c r="E47" s="139"/>
      <c r="F47" s="139">
        <v>22</v>
      </c>
      <c r="G47" s="139">
        <v>29</v>
      </c>
      <c r="H47" s="200">
        <v>1.2413793103448276</v>
      </c>
      <c r="I47" s="200">
        <v>0.17241379310344829</v>
      </c>
      <c r="J47" s="200">
        <v>1.4137931034482758</v>
      </c>
      <c r="K47" s="201">
        <v>4.2413793103448274</v>
      </c>
      <c r="L47" s="39"/>
      <c r="M47" s="202" t="s">
        <v>277</v>
      </c>
      <c r="N47" s="139"/>
      <c r="O47" s="139">
        <v>20</v>
      </c>
      <c r="P47" s="213"/>
      <c r="Q47" s="213"/>
      <c r="R47" s="213"/>
      <c r="S47" s="213"/>
      <c r="T47" s="214"/>
      <c r="U47" s="201"/>
      <c r="V47" s="39"/>
      <c r="W47" s="204" t="s">
        <v>260</v>
      </c>
      <c r="X47" s="203"/>
      <c r="Y47" s="203" t="s">
        <v>316</v>
      </c>
      <c r="Z47" s="199"/>
      <c r="AA47" s="199"/>
      <c r="AB47" s="199"/>
      <c r="AC47" s="203"/>
      <c r="AD47" s="199"/>
      <c r="AE47" s="199"/>
      <c r="AF47" s="199"/>
      <c r="AG47" s="199" t="s">
        <v>315</v>
      </c>
      <c r="AH47" s="208"/>
      <c r="AI47" s="199"/>
      <c r="AJ47" s="199"/>
      <c r="AK47" s="199"/>
      <c r="AL47" s="199"/>
      <c r="AM47" s="199"/>
      <c r="AN47" s="199"/>
      <c r="AO47" s="199"/>
      <c r="AP47" s="199"/>
      <c r="AQ47" s="208"/>
      <c r="AR47" s="25"/>
      <c r="AS47" s="25"/>
    </row>
    <row r="48" spans="1:54" ht="15" customHeight="1" x14ac:dyDescent="0.25">
      <c r="A48" s="2"/>
      <c r="B48" s="198">
        <v>2003</v>
      </c>
      <c r="C48" s="139" t="s">
        <v>74</v>
      </c>
      <c r="D48" s="199" t="s">
        <v>120</v>
      </c>
      <c r="E48" s="139"/>
      <c r="F48" s="139">
        <v>23</v>
      </c>
      <c r="G48" s="139">
        <v>26</v>
      </c>
      <c r="H48" s="200">
        <v>2.6153846153846154</v>
      </c>
      <c r="I48" s="207">
        <v>0.38461538461538464</v>
      </c>
      <c r="J48" s="200">
        <v>3</v>
      </c>
      <c r="K48" s="201">
        <v>5.0384615384615383</v>
      </c>
      <c r="L48" s="39"/>
      <c r="M48" s="202" t="s">
        <v>279</v>
      </c>
      <c r="N48" s="139"/>
      <c r="O48" s="139">
        <v>21</v>
      </c>
      <c r="P48" s="139"/>
      <c r="Q48" s="139"/>
      <c r="R48" s="139"/>
      <c r="S48" s="139"/>
      <c r="T48" s="200"/>
      <c r="U48" s="201"/>
      <c r="V48" s="39"/>
      <c r="W48" s="204" t="s">
        <v>261</v>
      </c>
      <c r="X48" s="203"/>
      <c r="Y48" s="203" t="s">
        <v>318</v>
      </c>
      <c r="Z48" s="199"/>
      <c r="AA48" s="199"/>
      <c r="AB48" s="199"/>
      <c r="AC48" s="203"/>
      <c r="AD48" s="199"/>
      <c r="AE48" s="199"/>
      <c r="AF48" s="199"/>
      <c r="AG48" s="199" t="s">
        <v>317</v>
      </c>
      <c r="AH48" s="208"/>
      <c r="AI48" s="199"/>
      <c r="AJ48" s="199"/>
      <c r="AK48" s="199"/>
      <c r="AL48" s="199"/>
      <c r="AM48" s="203"/>
      <c r="AN48" s="199"/>
      <c r="AO48" s="199"/>
      <c r="AP48" s="199"/>
      <c r="AQ48" s="208"/>
      <c r="AR48" s="25"/>
      <c r="AS48" s="25"/>
    </row>
    <row r="49" spans="1:45" ht="15" customHeight="1" x14ac:dyDescent="0.25">
      <c r="A49" s="2"/>
      <c r="B49" s="198">
        <v>2004</v>
      </c>
      <c r="C49" s="139" t="s">
        <v>75</v>
      </c>
      <c r="D49" s="199" t="s">
        <v>120</v>
      </c>
      <c r="E49" s="139"/>
      <c r="F49" s="139">
        <v>24</v>
      </c>
      <c r="G49" s="139">
        <v>28</v>
      </c>
      <c r="H49" s="200">
        <v>2.25</v>
      </c>
      <c r="I49" s="200">
        <v>0.35714285714285715</v>
      </c>
      <c r="J49" s="200">
        <v>2.6071428571428572</v>
      </c>
      <c r="K49" s="201">
        <v>4.6071428571428568</v>
      </c>
      <c r="L49" s="39"/>
      <c r="M49" s="202" t="s">
        <v>281</v>
      </c>
      <c r="N49" s="139"/>
      <c r="O49" s="139"/>
      <c r="P49" s="139"/>
      <c r="Q49" s="139"/>
      <c r="R49" s="139"/>
      <c r="S49" s="139"/>
      <c r="T49" s="200"/>
      <c r="U49" s="201"/>
      <c r="V49" s="39"/>
      <c r="W49" s="204"/>
      <c r="X49" s="203"/>
      <c r="Y49" s="203"/>
      <c r="Z49" s="199"/>
      <c r="AA49" s="199"/>
      <c r="AB49" s="199"/>
      <c r="AC49" s="203"/>
      <c r="AD49" s="199"/>
      <c r="AE49" s="199"/>
      <c r="AF49" s="199"/>
      <c r="AG49" s="203"/>
      <c r="AH49" s="208"/>
      <c r="AI49" s="199"/>
      <c r="AJ49" s="199"/>
      <c r="AK49" s="199"/>
      <c r="AL49" s="199"/>
      <c r="AM49" s="203"/>
      <c r="AN49" s="199"/>
      <c r="AO49" s="199"/>
      <c r="AP49" s="199"/>
      <c r="AQ49" s="208"/>
      <c r="AR49" s="25"/>
      <c r="AS49" s="25"/>
    </row>
    <row r="50" spans="1:45" ht="15" customHeight="1" x14ac:dyDescent="0.25">
      <c r="A50" s="2"/>
      <c r="B50" s="198">
        <v>2005</v>
      </c>
      <c r="C50" s="139" t="s">
        <v>76</v>
      </c>
      <c r="D50" s="199" t="s">
        <v>121</v>
      </c>
      <c r="E50" s="139"/>
      <c r="F50" s="139">
        <v>25</v>
      </c>
      <c r="G50" s="139">
        <v>25</v>
      </c>
      <c r="H50" s="200">
        <v>3</v>
      </c>
      <c r="I50" s="200">
        <v>0.36</v>
      </c>
      <c r="J50" s="200">
        <v>3.36</v>
      </c>
      <c r="K50" s="201">
        <v>5.52</v>
      </c>
      <c r="L50" s="39"/>
      <c r="M50" s="202" t="s">
        <v>283</v>
      </c>
      <c r="N50" s="139"/>
      <c r="O50" s="139"/>
      <c r="P50" s="139"/>
      <c r="Q50" s="139"/>
      <c r="R50" s="139"/>
      <c r="S50" s="139"/>
      <c r="T50" s="200"/>
      <c r="U50" s="201"/>
      <c r="V50" s="39"/>
      <c r="W50" s="204" t="s">
        <v>262</v>
      </c>
      <c r="X50" s="203"/>
      <c r="Y50" s="203"/>
      <c r="Z50" s="199"/>
      <c r="AA50" s="199"/>
      <c r="AB50" s="199"/>
      <c r="AC50" s="203"/>
      <c r="AD50" s="199"/>
      <c r="AE50" s="199"/>
      <c r="AF50" s="199"/>
      <c r="AG50" s="203"/>
      <c r="AH50" s="208"/>
      <c r="AI50" s="199"/>
      <c r="AJ50" s="199"/>
      <c r="AK50" s="199"/>
      <c r="AL50" s="199"/>
      <c r="AM50" s="203"/>
      <c r="AN50" s="199"/>
      <c r="AO50" s="199"/>
      <c r="AP50" s="199"/>
      <c r="AQ50" s="208"/>
      <c r="AR50" s="25"/>
      <c r="AS50" s="25"/>
    </row>
    <row r="51" spans="1:45" ht="15" customHeight="1" x14ac:dyDescent="0.25">
      <c r="A51" s="2"/>
      <c r="B51" s="198">
        <v>2006</v>
      </c>
      <c r="C51" s="139" t="s">
        <v>79</v>
      </c>
      <c r="D51" s="199" t="s">
        <v>121</v>
      </c>
      <c r="E51" s="139"/>
      <c r="F51" s="139">
        <v>26</v>
      </c>
      <c r="G51" s="139">
        <v>27</v>
      </c>
      <c r="H51" s="200">
        <v>2.8888888888888888</v>
      </c>
      <c r="I51" s="200">
        <v>0.33333333333333331</v>
      </c>
      <c r="J51" s="200">
        <v>3.2222222222222223</v>
      </c>
      <c r="K51" s="201">
        <v>5.3703703703703702</v>
      </c>
      <c r="L51" s="39"/>
      <c r="M51" s="202" t="s">
        <v>285</v>
      </c>
      <c r="N51" s="139"/>
      <c r="O51" s="139"/>
      <c r="P51" s="139"/>
      <c r="Q51" s="139"/>
      <c r="R51" s="139"/>
      <c r="S51" s="139"/>
      <c r="T51" s="200"/>
      <c r="U51" s="201"/>
      <c r="V51" s="39"/>
      <c r="W51" s="204" t="s">
        <v>260</v>
      </c>
      <c r="X51" s="218"/>
      <c r="Y51" s="218" t="s">
        <v>336</v>
      </c>
      <c r="Z51" s="199"/>
      <c r="AA51" s="199"/>
      <c r="AB51" s="199"/>
      <c r="AC51" s="203"/>
      <c r="AD51" s="199"/>
      <c r="AE51" s="199"/>
      <c r="AF51" s="199"/>
      <c r="AG51" s="199" t="s">
        <v>273</v>
      </c>
      <c r="AH51" s="201">
        <f>PRODUCT(300/147)</f>
        <v>2.0408163265306123</v>
      </c>
      <c r="AI51" s="199"/>
      <c r="AJ51" s="199"/>
      <c r="AK51" s="199"/>
      <c r="AL51" s="199"/>
      <c r="AM51" s="203"/>
      <c r="AN51" s="199"/>
      <c r="AO51" s="199"/>
      <c r="AP51" s="199"/>
      <c r="AQ51" s="208"/>
      <c r="AR51" s="25"/>
      <c r="AS51" s="25"/>
    </row>
    <row r="52" spans="1:45" ht="15" customHeight="1" x14ac:dyDescent="0.25">
      <c r="A52" s="2"/>
      <c r="B52" s="198">
        <v>2007</v>
      </c>
      <c r="C52" s="139" t="s">
        <v>75</v>
      </c>
      <c r="D52" s="199" t="s">
        <v>121</v>
      </c>
      <c r="E52" s="139"/>
      <c r="F52" s="139">
        <v>27</v>
      </c>
      <c r="G52" s="139">
        <v>26</v>
      </c>
      <c r="H52" s="200">
        <v>2.8076923076923075</v>
      </c>
      <c r="I52" s="200">
        <v>0.23076923076923078</v>
      </c>
      <c r="J52" s="200">
        <v>3.0384615384615383</v>
      </c>
      <c r="K52" s="201">
        <v>4.3461538461538458</v>
      </c>
      <c r="L52" s="39"/>
      <c r="M52" s="202" t="s">
        <v>287</v>
      </c>
      <c r="N52" s="139"/>
      <c r="O52" s="139"/>
      <c r="P52" s="139"/>
      <c r="Q52" s="139"/>
      <c r="R52" s="139"/>
      <c r="S52" s="139"/>
      <c r="T52" s="200"/>
      <c r="U52" s="201"/>
      <c r="V52" s="39"/>
      <c r="W52" s="204" t="s">
        <v>261</v>
      </c>
      <c r="X52" s="203"/>
      <c r="Y52" s="203" t="s">
        <v>335</v>
      </c>
      <c r="Z52" s="199"/>
      <c r="AA52" s="199"/>
      <c r="AB52" s="199"/>
      <c r="AC52" s="203"/>
      <c r="AD52" s="199"/>
      <c r="AE52" s="199"/>
      <c r="AF52" s="199"/>
      <c r="AG52" s="199" t="s">
        <v>334</v>
      </c>
      <c r="AH52" s="201">
        <f>PRODUCT(400/180)</f>
        <v>2.2222222222222223</v>
      </c>
      <c r="AI52" s="199"/>
      <c r="AJ52" s="199"/>
      <c r="AK52" s="199"/>
      <c r="AL52" s="199"/>
      <c r="AM52" s="203"/>
      <c r="AN52" s="199"/>
      <c r="AO52" s="199"/>
      <c r="AP52" s="199"/>
      <c r="AQ52" s="208"/>
      <c r="AR52" s="25"/>
      <c r="AS52" s="25"/>
    </row>
    <row r="53" spans="1:45" ht="15" customHeight="1" x14ac:dyDescent="0.25">
      <c r="A53" s="2"/>
      <c r="B53" s="198">
        <v>2008</v>
      </c>
      <c r="C53" s="139" t="s">
        <v>76</v>
      </c>
      <c r="D53" s="199" t="s">
        <v>121</v>
      </c>
      <c r="E53" s="139"/>
      <c r="F53" s="139">
        <v>28</v>
      </c>
      <c r="G53" s="139">
        <v>24</v>
      </c>
      <c r="H53" s="200">
        <v>2.1666666666666665</v>
      </c>
      <c r="I53" s="200">
        <v>0.20833333333333334</v>
      </c>
      <c r="J53" s="200">
        <v>2.375</v>
      </c>
      <c r="K53" s="201">
        <v>3.7083333333333335</v>
      </c>
      <c r="L53" s="39"/>
      <c r="M53" s="202" t="s">
        <v>289</v>
      </c>
      <c r="N53" s="139"/>
      <c r="O53" s="139"/>
      <c r="P53" s="139"/>
      <c r="Q53" s="139"/>
      <c r="R53" s="139"/>
      <c r="S53" s="139"/>
      <c r="T53" s="200"/>
      <c r="U53" s="201"/>
      <c r="V53" s="39"/>
      <c r="W53" s="204" t="s">
        <v>263</v>
      </c>
      <c r="X53" s="203"/>
      <c r="Y53" s="203" t="s">
        <v>333</v>
      </c>
      <c r="Z53" s="199"/>
      <c r="AA53" s="199"/>
      <c r="AB53" s="199"/>
      <c r="AC53" s="203"/>
      <c r="AD53" s="199"/>
      <c r="AE53" s="199"/>
      <c r="AF53" s="199"/>
      <c r="AG53" s="199" t="s">
        <v>332</v>
      </c>
      <c r="AH53" s="201">
        <f>PRODUCT(500/223)</f>
        <v>2.2421524663677128</v>
      </c>
      <c r="AI53" s="199"/>
      <c r="AJ53" s="199"/>
      <c r="AK53" s="199"/>
      <c r="AL53" s="199"/>
      <c r="AM53" s="203"/>
      <c r="AN53" s="199"/>
      <c r="AO53" s="199"/>
      <c r="AP53" s="199"/>
      <c r="AQ53" s="208"/>
      <c r="AR53" s="25"/>
      <c r="AS53" s="25"/>
    </row>
    <row r="54" spans="1:45" ht="15" customHeight="1" x14ac:dyDescent="0.25">
      <c r="A54" s="2"/>
      <c r="B54" s="198">
        <v>2009</v>
      </c>
      <c r="C54" s="139" t="s">
        <v>75</v>
      </c>
      <c r="D54" s="199" t="s">
        <v>122</v>
      </c>
      <c r="E54" s="139"/>
      <c r="F54" s="139">
        <v>29</v>
      </c>
      <c r="G54" s="139">
        <v>24</v>
      </c>
      <c r="H54" s="200">
        <v>3.125</v>
      </c>
      <c r="I54" s="200">
        <v>0.29166666666666669</v>
      </c>
      <c r="J54" s="200">
        <v>3.4166666666666665</v>
      </c>
      <c r="K54" s="201">
        <v>4.5</v>
      </c>
      <c r="L54" s="39"/>
      <c r="M54" s="202" t="s">
        <v>291</v>
      </c>
      <c r="N54" s="139"/>
      <c r="O54" s="139"/>
      <c r="P54" s="139"/>
      <c r="Q54" s="139"/>
      <c r="R54" s="139"/>
      <c r="S54" s="139"/>
      <c r="T54" s="200"/>
      <c r="U54" s="201"/>
      <c r="V54" s="39"/>
      <c r="W54" s="204" t="s">
        <v>264</v>
      </c>
      <c r="X54" s="203"/>
      <c r="Y54" s="203" t="s">
        <v>331</v>
      </c>
      <c r="Z54" s="199"/>
      <c r="AA54" s="199"/>
      <c r="AB54" s="199"/>
      <c r="AC54" s="203"/>
      <c r="AD54" s="199"/>
      <c r="AE54" s="199"/>
      <c r="AF54" s="199"/>
      <c r="AG54" s="199" t="s">
        <v>330</v>
      </c>
      <c r="AH54" s="201">
        <f>PRODUCT(600/254)</f>
        <v>2.3622047244094486</v>
      </c>
      <c r="AI54" s="199"/>
      <c r="AJ54" s="199"/>
      <c r="AK54" s="199"/>
      <c r="AL54" s="199"/>
      <c r="AM54" s="203"/>
      <c r="AN54" s="199"/>
      <c r="AO54" s="199"/>
      <c r="AP54" s="199"/>
      <c r="AQ54" s="208"/>
      <c r="AR54" s="25"/>
      <c r="AS54" s="25"/>
    </row>
    <row r="55" spans="1:45" ht="15" customHeight="1" x14ac:dyDescent="0.25">
      <c r="A55" s="2"/>
      <c r="B55" s="198">
        <v>2010</v>
      </c>
      <c r="C55" s="139" t="s">
        <v>71</v>
      </c>
      <c r="D55" s="199" t="s">
        <v>122</v>
      </c>
      <c r="E55" s="139"/>
      <c r="F55" s="139">
        <v>30</v>
      </c>
      <c r="G55" s="139">
        <v>21</v>
      </c>
      <c r="H55" s="200">
        <v>2.7619047619047619</v>
      </c>
      <c r="I55" s="200">
        <v>0.19047619047619047</v>
      </c>
      <c r="J55" s="200">
        <v>2.9523809523809526</v>
      </c>
      <c r="K55" s="201">
        <v>4.2380952380952381</v>
      </c>
      <c r="L55" s="39"/>
      <c r="M55" s="202" t="s">
        <v>293</v>
      </c>
      <c r="N55" s="139"/>
      <c r="O55" s="139"/>
      <c r="P55" s="139"/>
      <c r="Q55" s="139"/>
      <c r="R55" s="139"/>
      <c r="S55" s="139"/>
      <c r="T55" s="200"/>
      <c r="U55" s="201"/>
      <c r="V55" s="39"/>
      <c r="W55" s="204" t="s">
        <v>265</v>
      </c>
      <c r="X55" s="203"/>
      <c r="Y55" s="203" t="s">
        <v>329</v>
      </c>
      <c r="Z55" s="199"/>
      <c r="AA55" s="199"/>
      <c r="AB55" s="199"/>
      <c r="AC55" s="199"/>
      <c r="AD55" s="199"/>
      <c r="AE55" s="199"/>
      <c r="AF55" s="199"/>
      <c r="AG55" s="199" t="s">
        <v>328</v>
      </c>
      <c r="AH55" s="201">
        <f>PRODUCT(700/289)</f>
        <v>2.422145328719723</v>
      </c>
      <c r="AI55" s="199"/>
      <c r="AJ55" s="199"/>
      <c r="AK55" s="199"/>
      <c r="AL55" s="199"/>
      <c r="AM55" s="203"/>
      <c r="AN55" s="199"/>
      <c r="AO55" s="199"/>
      <c r="AP55" s="199"/>
      <c r="AQ55" s="208"/>
      <c r="AR55" s="25"/>
      <c r="AS55" s="25"/>
    </row>
    <row r="56" spans="1:45" ht="15" customHeight="1" x14ac:dyDescent="0.25">
      <c r="A56" s="2"/>
      <c r="B56" s="198">
        <v>2011</v>
      </c>
      <c r="C56" s="139" t="s">
        <v>72</v>
      </c>
      <c r="D56" s="199" t="s">
        <v>122</v>
      </c>
      <c r="E56" s="139"/>
      <c r="F56" s="139">
        <v>31</v>
      </c>
      <c r="G56" s="139">
        <v>8</v>
      </c>
      <c r="H56" s="207">
        <v>3.625</v>
      </c>
      <c r="I56" s="200">
        <v>0.25</v>
      </c>
      <c r="J56" s="200">
        <v>3.875</v>
      </c>
      <c r="K56" s="201">
        <v>5</v>
      </c>
      <c r="L56" s="39"/>
      <c r="M56" s="202" t="s">
        <v>295</v>
      </c>
      <c r="N56" s="139"/>
      <c r="O56" s="139"/>
      <c r="P56" s="139"/>
      <c r="Q56" s="139"/>
      <c r="R56" s="139"/>
      <c r="S56" s="139"/>
      <c r="T56" s="200"/>
      <c r="U56" s="201"/>
      <c r="V56" s="39"/>
      <c r="W56" s="204" t="s">
        <v>266</v>
      </c>
      <c r="X56" s="203"/>
      <c r="Y56" s="203" t="s">
        <v>327</v>
      </c>
      <c r="Z56" s="199"/>
      <c r="AA56" s="199"/>
      <c r="AB56" s="199"/>
      <c r="AC56" s="199"/>
      <c r="AD56" s="199"/>
      <c r="AE56" s="199"/>
      <c r="AF56" s="199"/>
      <c r="AG56" s="199" t="s">
        <v>326</v>
      </c>
      <c r="AH56" s="201">
        <f>PRODUCT(800/319)</f>
        <v>2.5078369905956115</v>
      </c>
      <c r="AI56" s="199"/>
      <c r="AJ56" s="199"/>
      <c r="AK56" s="199"/>
      <c r="AL56" s="199"/>
      <c r="AM56" s="203"/>
      <c r="AN56" s="199"/>
      <c r="AO56" s="199"/>
      <c r="AP56" s="199"/>
      <c r="AQ56" s="208"/>
      <c r="AR56" s="25"/>
      <c r="AS56" s="25"/>
    </row>
    <row r="57" spans="1:45" ht="15" customHeight="1" x14ac:dyDescent="0.25">
      <c r="A57" s="2"/>
      <c r="B57" s="198">
        <v>2012</v>
      </c>
      <c r="C57" s="139" t="s">
        <v>72</v>
      </c>
      <c r="D57" s="199" t="s">
        <v>122</v>
      </c>
      <c r="E57" s="139"/>
      <c r="F57" s="139">
        <v>32</v>
      </c>
      <c r="G57" s="139">
        <v>26</v>
      </c>
      <c r="H57" s="200">
        <v>2.9615384615384617</v>
      </c>
      <c r="I57" s="200">
        <v>0.23076923076923078</v>
      </c>
      <c r="J57" s="200">
        <v>3.1923076923076925</v>
      </c>
      <c r="K57" s="201">
        <v>3.8461538461538463</v>
      </c>
      <c r="L57" s="39"/>
      <c r="M57" s="202" t="s">
        <v>297</v>
      </c>
      <c r="N57" s="139"/>
      <c r="O57" s="139"/>
      <c r="P57" s="139"/>
      <c r="Q57" s="139"/>
      <c r="R57" s="139"/>
      <c r="S57" s="139"/>
      <c r="T57" s="200"/>
      <c r="U57" s="201"/>
      <c r="V57" s="39"/>
      <c r="W57" s="204" t="s">
        <v>267</v>
      </c>
      <c r="X57" s="203"/>
      <c r="Y57" s="203" t="s">
        <v>325</v>
      </c>
      <c r="Z57" s="199"/>
      <c r="AA57" s="199"/>
      <c r="AB57" s="199"/>
      <c r="AC57" s="199"/>
      <c r="AD57" s="199"/>
      <c r="AE57" s="199"/>
      <c r="AF57" s="199"/>
      <c r="AG57" s="199" t="s">
        <v>324</v>
      </c>
      <c r="AH57" s="201">
        <f>PRODUCT(900/352)</f>
        <v>2.5568181818181817</v>
      </c>
      <c r="AI57" s="199"/>
      <c r="AJ57" s="199"/>
      <c r="AK57" s="199"/>
      <c r="AL57" s="199"/>
      <c r="AM57" s="203"/>
      <c r="AN57" s="199"/>
      <c r="AO57" s="199"/>
      <c r="AP57" s="199"/>
      <c r="AQ57" s="208"/>
      <c r="AR57" s="25"/>
      <c r="AS57" s="25"/>
    </row>
    <row r="58" spans="1:45" ht="15" customHeight="1" x14ac:dyDescent="0.25">
      <c r="A58" s="2"/>
      <c r="B58" s="198">
        <v>2013</v>
      </c>
      <c r="C58" s="139" t="s">
        <v>73</v>
      </c>
      <c r="D58" s="199" t="s">
        <v>121</v>
      </c>
      <c r="E58" s="139"/>
      <c r="F58" s="139">
        <v>33</v>
      </c>
      <c r="G58" s="139">
        <v>26</v>
      </c>
      <c r="H58" s="200">
        <v>3.2307692307692308</v>
      </c>
      <c r="I58" s="200">
        <v>0.30769230769230771</v>
      </c>
      <c r="J58" s="200">
        <v>3.5384615384615383</v>
      </c>
      <c r="K58" s="201">
        <v>4.7307692307692308</v>
      </c>
      <c r="L58" s="39"/>
      <c r="M58" s="202" t="s">
        <v>299</v>
      </c>
      <c r="N58" s="139"/>
      <c r="O58" s="139"/>
      <c r="P58" s="139"/>
      <c r="Q58" s="139"/>
      <c r="R58" s="139"/>
      <c r="S58" s="139"/>
      <c r="T58" s="200"/>
      <c r="U58" s="201"/>
      <c r="V58" s="39"/>
      <c r="W58" s="204" t="s">
        <v>268</v>
      </c>
      <c r="X58" s="203"/>
      <c r="Y58" s="203" t="s">
        <v>323</v>
      </c>
      <c r="Z58" s="199"/>
      <c r="AA58" s="199"/>
      <c r="AB58" s="199"/>
      <c r="AC58" s="199"/>
      <c r="AD58" s="199"/>
      <c r="AE58" s="199"/>
      <c r="AF58" s="199"/>
      <c r="AG58" s="199" t="s">
        <v>322</v>
      </c>
      <c r="AH58" s="201">
        <f>PRODUCT(1000/386)</f>
        <v>2.5906735751295336</v>
      </c>
      <c r="AI58" s="199"/>
      <c r="AJ58" s="199"/>
      <c r="AK58" s="199"/>
      <c r="AL58" s="199"/>
      <c r="AM58" s="203"/>
      <c r="AN58" s="199"/>
      <c r="AO58" s="199"/>
      <c r="AP58" s="199"/>
      <c r="AQ58" s="208"/>
      <c r="AR58" s="25"/>
      <c r="AS58" s="25"/>
    </row>
    <row r="59" spans="1:45" ht="15" customHeight="1" x14ac:dyDescent="0.25">
      <c r="A59" s="2"/>
      <c r="B59" s="198">
        <v>2014</v>
      </c>
      <c r="C59" s="139" t="s">
        <v>74</v>
      </c>
      <c r="D59" s="199" t="s">
        <v>121</v>
      </c>
      <c r="E59" s="139"/>
      <c r="F59" s="139">
        <v>34</v>
      </c>
      <c r="G59" s="139">
        <v>30</v>
      </c>
      <c r="H59" s="200">
        <v>3.1666666666666665</v>
      </c>
      <c r="I59" s="200">
        <v>0.26666666666666666</v>
      </c>
      <c r="J59" s="200">
        <v>3.4333333333333331</v>
      </c>
      <c r="K59" s="209">
        <v>5.4</v>
      </c>
      <c r="L59" s="39"/>
      <c r="M59" s="202" t="s">
        <v>301</v>
      </c>
      <c r="N59" s="139"/>
      <c r="O59" s="139"/>
      <c r="P59" s="139"/>
      <c r="Q59" s="139"/>
      <c r="R59" s="139"/>
      <c r="S59" s="139"/>
      <c r="T59" s="200"/>
      <c r="U59" s="201"/>
      <c r="V59" s="39"/>
      <c r="W59" s="204" t="s">
        <v>269</v>
      </c>
      <c r="X59" s="203"/>
      <c r="Y59" s="203" t="s">
        <v>321</v>
      </c>
      <c r="Z59" s="199"/>
      <c r="AA59" s="199"/>
      <c r="AB59" s="199"/>
      <c r="AC59" s="199"/>
      <c r="AD59" s="199"/>
      <c r="AE59" s="199"/>
      <c r="AF59" s="199"/>
      <c r="AG59" s="199" t="s">
        <v>320</v>
      </c>
      <c r="AH59" s="201">
        <f>PRODUCT(1100/412)</f>
        <v>2.6699029126213594</v>
      </c>
      <c r="AI59" s="199"/>
      <c r="AJ59" s="199"/>
      <c r="AK59" s="199"/>
      <c r="AL59" s="199"/>
      <c r="AM59" s="203"/>
      <c r="AN59" s="199"/>
      <c r="AO59" s="199"/>
      <c r="AP59" s="199"/>
      <c r="AQ59" s="208"/>
      <c r="AR59" s="25"/>
      <c r="AS59" s="25"/>
    </row>
    <row r="60" spans="1:45" ht="15" customHeight="1" x14ac:dyDescent="0.25">
      <c r="A60" s="2"/>
      <c r="B60" s="198">
        <v>2015</v>
      </c>
      <c r="C60" s="139" t="s">
        <v>76</v>
      </c>
      <c r="D60" s="199" t="s">
        <v>121</v>
      </c>
      <c r="E60" s="139"/>
      <c r="F60" s="139">
        <v>35</v>
      </c>
      <c r="G60" s="139">
        <v>30</v>
      </c>
      <c r="H60" s="200">
        <v>2.8666666666666667</v>
      </c>
      <c r="I60" s="200">
        <v>0.2</v>
      </c>
      <c r="J60" s="200">
        <v>3.0666666666666669</v>
      </c>
      <c r="K60" s="201">
        <v>4.5</v>
      </c>
      <c r="L60" s="39"/>
      <c r="M60" s="202" t="s">
        <v>303</v>
      </c>
      <c r="N60" s="139"/>
      <c r="O60" s="139"/>
      <c r="P60" s="139"/>
      <c r="Q60" s="139"/>
      <c r="R60" s="139"/>
      <c r="S60" s="139"/>
      <c r="T60" s="200"/>
      <c r="U60" s="201"/>
      <c r="V60" s="39"/>
      <c r="W60" s="204" t="s">
        <v>314</v>
      </c>
      <c r="X60" s="203"/>
      <c r="Y60" s="203" t="s">
        <v>319</v>
      </c>
      <c r="Z60" s="199"/>
      <c r="AA60" s="199"/>
      <c r="AB60" s="199"/>
      <c r="AC60" s="199"/>
      <c r="AD60" s="199"/>
      <c r="AE60" s="199"/>
      <c r="AF60" s="199"/>
      <c r="AG60" s="199" t="s">
        <v>270</v>
      </c>
      <c r="AH60" s="201">
        <f>PRODUCT(1200/451)</f>
        <v>2.6607538802660753</v>
      </c>
      <c r="AI60" s="199"/>
      <c r="AJ60" s="199"/>
      <c r="AK60" s="199"/>
      <c r="AL60" s="199"/>
      <c r="AM60" s="203"/>
      <c r="AN60" s="199"/>
      <c r="AO60" s="199"/>
      <c r="AP60" s="199"/>
      <c r="AQ60" s="208"/>
      <c r="AR60" s="25"/>
      <c r="AS60" s="25"/>
    </row>
    <row r="61" spans="1:45" ht="15" customHeight="1" x14ac:dyDescent="0.25">
      <c r="A61" s="2"/>
      <c r="B61" s="198">
        <v>2016</v>
      </c>
      <c r="C61" s="139" t="s">
        <v>79</v>
      </c>
      <c r="D61" s="199" t="s">
        <v>121</v>
      </c>
      <c r="E61" s="139"/>
      <c r="F61" s="139">
        <v>36</v>
      </c>
      <c r="G61" s="139">
        <v>28</v>
      </c>
      <c r="H61" s="200">
        <v>3.7142857142857144</v>
      </c>
      <c r="I61" s="200">
        <v>0.32142857142857145</v>
      </c>
      <c r="J61" s="207">
        <v>4.0357142857142856</v>
      </c>
      <c r="K61" s="201">
        <v>5.3928571428571432</v>
      </c>
      <c r="L61" s="39"/>
      <c r="M61" s="202" t="s">
        <v>305</v>
      </c>
      <c r="N61" s="139"/>
      <c r="O61" s="139"/>
      <c r="P61" s="139"/>
      <c r="Q61" s="139"/>
      <c r="R61" s="139"/>
      <c r="S61" s="139"/>
      <c r="T61" s="200"/>
      <c r="U61" s="201"/>
      <c r="V61" s="39"/>
      <c r="W61" s="198"/>
      <c r="X61" s="203"/>
      <c r="Y61" s="203" t="s">
        <v>397</v>
      </c>
      <c r="Z61" s="199"/>
      <c r="AA61" s="199"/>
      <c r="AB61" s="199"/>
      <c r="AC61" s="199"/>
      <c r="AD61" s="199"/>
      <c r="AE61" s="199"/>
      <c r="AF61" s="199"/>
      <c r="AG61" s="199"/>
      <c r="AH61" s="201"/>
      <c r="AI61" s="199"/>
      <c r="AJ61" s="199"/>
      <c r="AK61" s="199"/>
      <c r="AL61" s="199"/>
      <c r="AM61" s="203"/>
      <c r="AN61" s="199"/>
      <c r="AO61" s="199"/>
      <c r="AP61" s="199"/>
      <c r="AQ61" s="208"/>
      <c r="AR61" s="25"/>
      <c r="AS61" s="25"/>
    </row>
    <row r="62" spans="1:45" ht="15" customHeight="1" x14ac:dyDescent="0.25">
      <c r="A62" s="2"/>
      <c r="B62" s="198">
        <v>2017</v>
      </c>
      <c r="C62" s="139" t="s">
        <v>79</v>
      </c>
      <c r="D62" s="199" t="s">
        <v>121</v>
      </c>
      <c r="E62" s="139"/>
      <c r="F62" s="139">
        <v>37</v>
      </c>
      <c r="G62" s="139">
        <v>31</v>
      </c>
      <c r="H62" s="200">
        <v>2.7096774193548385</v>
      </c>
      <c r="I62" s="200">
        <v>0.16129032258064516</v>
      </c>
      <c r="J62" s="200">
        <v>2.870967741935484</v>
      </c>
      <c r="K62" s="201">
        <v>4.67741935483871</v>
      </c>
      <c r="L62" s="39"/>
      <c r="M62" s="202" t="s">
        <v>307</v>
      </c>
      <c r="N62" s="139"/>
      <c r="O62" s="139"/>
      <c r="P62" s="139"/>
      <c r="Q62" s="139"/>
      <c r="R62" s="139"/>
      <c r="S62" s="139"/>
      <c r="T62" s="200"/>
      <c r="U62" s="201"/>
      <c r="V62" s="39"/>
      <c r="W62" s="202" t="s">
        <v>400</v>
      </c>
      <c r="X62" s="203"/>
      <c r="Y62" s="203" t="s">
        <v>397</v>
      </c>
      <c r="Z62" s="199"/>
      <c r="AA62" s="199"/>
      <c r="AB62" s="199"/>
      <c r="AC62" s="199"/>
      <c r="AD62" s="199"/>
      <c r="AE62" s="199"/>
      <c r="AF62" s="199"/>
      <c r="AG62" s="199"/>
      <c r="AH62" s="201"/>
      <c r="AI62" s="199"/>
      <c r="AJ62" s="199"/>
      <c r="AK62" s="199"/>
      <c r="AL62" s="199"/>
      <c r="AM62" s="203"/>
      <c r="AN62" s="199"/>
      <c r="AO62" s="199"/>
      <c r="AP62" s="199"/>
      <c r="AQ62" s="208"/>
      <c r="AR62" s="25"/>
      <c r="AS62" s="25"/>
    </row>
    <row r="63" spans="1:45" ht="15" customHeight="1" x14ac:dyDescent="0.25">
      <c r="A63" s="2"/>
      <c r="B63" s="198">
        <v>2018</v>
      </c>
      <c r="C63" s="139" t="s">
        <v>78</v>
      </c>
      <c r="D63" s="199" t="s">
        <v>238</v>
      </c>
      <c r="E63" s="139"/>
      <c r="F63" s="139">
        <v>38</v>
      </c>
      <c r="G63" s="139">
        <v>32</v>
      </c>
      <c r="H63" s="200">
        <v>3.40625</v>
      </c>
      <c r="I63" s="200">
        <v>0.25</v>
      </c>
      <c r="J63" s="200">
        <v>3.65625</v>
      </c>
      <c r="K63" s="201">
        <v>5.3125</v>
      </c>
      <c r="L63" s="39"/>
      <c r="M63" s="202" t="s">
        <v>309</v>
      </c>
      <c r="N63" s="139"/>
      <c r="O63" s="139"/>
      <c r="P63" s="139"/>
      <c r="Q63" s="139"/>
      <c r="R63" s="139"/>
      <c r="S63" s="139"/>
      <c r="T63" s="200"/>
      <c r="U63" s="201"/>
      <c r="V63" s="39"/>
      <c r="W63" s="204" t="s">
        <v>263</v>
      </c>
      <c r="X63" s="203" t="s">
        <v>397</v>
      </c>
      <c r="Y63" s="203" t="s">
        <v>397</v>
      </c>
      <c r="Z63" s="199"/>
      <c r="AA63" s="199"/>
      <c r="AB63" s="199"/>
      <c r="AC63" s="199"/>
      <c r="AD63" s="199"/>
      <c r="AE63" s="199"/>
      <c r="AF63" s="199"/>
      <c r="AG63" s="199"/>
      <c r="AH63" s="201"/>
      <c r="AI63" s="199"/>
      <c r="AJ63" s="199"/>
      <c r="AK63" s="199"/>
      <c r="AL63" s="199"/>
      <c r="AM63" s="203"/>
      <c r="AN63" s="199"/>
      <c r="AO63" s="199"/>
      <c r="AP63" s="199"/>
      <c r="AQ63" s="208"/>
      <c r="AR63" s="25"/>
      <c r="AS63" s="25"/>
    </row>
    <row r="64" spans="1:45" ht="15" customHeight="1" x14ac:dyDescent="0.25">
      <c r="A64" s="2"/>
      <c r="B64" s="198">
        <v>2019</v>
      </c>
      <c r="C64" s="139" t="s">
        <v>78</v>
      </c>
      <c r="D64" s="199" t="s">
        <v>238</v>
      </c>
      <c r="E64" s="139"/>
      <c r="F64" s="139">
        <v>39</v>
      </c>
      <c r="G64" s="139">
        <v>30</v>
      </c>
      <c r="H64" s="200">
        <v>2.6333333333333333</v>
      </c>
      <c r="I64" s="200">
        <v>0.26666666666666666</v>
      </c>
      <c r="J64" s="200">
        <v>2.9</v>
      </c>
      <c r="K64" s="201">
        <v>3.9333333333333331</v>
      </c>
      <c r="L64" s="39"/>
      <c r="M64" s="202" t="s">
        <v>311</v>
      </c>
      <c r="N64" s="139"/>
      <c r="O64" s="139"/>
      <c r="P64" s="139"/>
      <c r="Q64" s="139"/>
      <c r="R64" s="139"/>
      <c r="S64" s="139"/>
      <c r="T64" s="200"/>
      <c r="U64" s="201"/>
      <c r="V64" s="39"/>
      <c r="W64" s="204" t="s">
        <v>265</v>
      </c>
      <c r="X64" s="203" t="s">
        <v>397</v>
      </c>
      <c r="Y64" s="203" t="s">
        <v>397</v>
      </c>
      <c r="Z64" s="199"/>
      <c r="AA64" s="199"/>
      <c r="AB64" s="199"/>
      <c r="AC64" s="199"/>
      <c r="AD64" s="199"/>
      <c r="AE64" s="199"/>
      <c r="AF64" s="199"/>
      <c r="AG64" s="199"/>
      <c r="AH64" s="201"/>
      <c r="AI64" s="199"/>
      <c r="AJ64" s="199"/>
      <c r="AK64" s="199"/>
      <c r="AL64" s="199"/>
      <c r="AM64" s="203"/>
      <c r="AN64" s="199"/>
      <c r="AO64" s="199"/>
      <c r="AP64" s="199"/>
      <c r="AQ64" s="208"/>
      <c r="AR64" s="25"/>
      <c r="AS64" s="25"/>
    </row>
    <row r="65" spans="1:45" ht="15" customHeight="1" x14ac:dyDescent="0.25">
      <c r="A65" s="2"/>
      <c r="B65" s="198"/>
      <c r="C65" s="139"/>
      <c r="D65" s="199"/>
      <c r="E65" s="139"/>
      <c r="F65" s="139"/>
      <c r="G65" s="139"/>
      <c r="H65" s="200"/>
      <c r="I65" s="200"/>
      <c r="J65" s="200"/>
      <c r="K65" s="201"/>
      <c r="L65" s="39"/>
      <c r="M65" s="202"/>
      <c r="N65" s="139"/>
      <c r="O65" s="139"/>
      <c r="P65" s="139"/>
      <c r="Q65" s="139"/>
      <c r="R65" s="139"/>
      <c r="S65" s="139"/>
      <c r="T65" s="200"/>
      <c r="U65" s="201"/>
      <c r="V65" s="39"/>
      <c r="W65" s="204" t="s">
        <v>268</v>
      </c>
      <c r="X65" s="203"/>
      <c r="Y65" s="203"/>
      <c r="Z65" s="199"/>
      <c r="AA65" s="199"/>
      <c r="AB65" s="199"/>
      <c r="AC65" s="199"/>
      <c r="AD65" s="199"/>
      <c r="AE65" s="199"/>
      <c r="AF65" s="199"/>
      <c r="AG65" s="199"/>
      <c r="AH65" s="201"/>
      <c r="AI65" s="199"/>
      <c r="AJ65" s="199"/>
      <c r="AK65" s="199"/>
      <c r="AL65" s="199"/>
      <c r="AM65" s="203"/>
      <c r="AN65" s="199"/>
      <c r="AO65" s="199"/>
      <c r="AP65" s="199"/>
      <c r="AQ65" s="208"/>
      <c r="AR65" s="25"/>
      <c r="AS65" s="25"/>
    </row>
    <row r="66" spans="1:45" ht="15" customHeight="1" x14ac:dyDescent="0.25">
      <c r="A66" s="2"/>
      <c r="B66" s="198"/>
      <c r="C66" s="139"/>
      <c r="D66" s="199"/>
      <c r="E66" s="139"/>
      <c r="F66" s="139"/>
      <c r="G66" s="139"/>
      <c r="H66" s="200"/>
      <c r="I66" s="200"/>
      <c r="J66" s="200"/>
      <c r="K66" s="201"/>
      <c r="L66" s="39"/>
      <c r="M66" s="202"/>
      <c r="N66" s="139"/>
      <c r="O66" s="139"/>
      <c r="P66" s="139"/>
      <c r="Q66" s="139"/>
      <c r="R66" s="139"/>
      <c r="S66" s="139"/>
      <c r="T66" s="200"/>
      <c r="U66" s="201"/>
      <c r="V66" s="39"/>
      <c r="W66" s="204" t="s">
        <v>314</v>
      </c>
      <c r="X66" s="203"/>
      <c r="Y66" s="203"/>
      <c r="Z66" s="199"/>
      <c r="AA66" s="199"/>
      <c r="AB66" s="199"/>
      <c r="AC66" s="199"/>
      <c r="AD66" s="199"/>
      <c r="AE66" s="199"/>
      <c r="AF66" s="199"/>
      <c r="AG66" s="199"/>
      <c r="AH66" s="201"/>
      <c r="AI66" s="199"/>
      <c r="AJ66" s="199"/>
      <c r="AK66" s="199"/>
      <c r="AL66" s="199"/>
      <c r="AM66" s="203"/>
      <c r="AN66" s="199"/>
      <c r="AO66" s="199"/>
      <c r="AP66" s="199"/>
      <c r="AQ66" s="208"/>
      <c r="AR66" s="25"/>
      <c r="AS66" s="25"/>
    </row>
    <row r="67" spans="1:45" ht="15" customHeight="1" x14ac:dyDescent="0.25">
      <c r="A67" s="2"/>
      <c r="B67" s="198"/>
      <c r="C67" s="139"/>
      <c r="D67" s="199"/>
      <c r="E67" s="139"/>
      <c r="F67" s="139"/>
      <c r="G67" s="139"/>
      <c r="H67" s="200"/>
      <c r="I67" s="200"/>
      <c r="J67" s="200"/>
      <c r="K67" s="201"/>
      <c r="L67" s="39"/>
      <c r="M67" s="202"/>
      <c r="N67" s="139"/>
      <c r="O67" s="139"/>
      <c r="P67" s="139"/>
      <c r="Q67" s="139"/>
      <c r="R67" s="139"/>
      <c r="S67" s="139"/>
      <c r="T67" s="200"/>
      <c r="U67" s="201"/>
      <c r="V67" s="39"/>
      <c r="W67" s="198"/>
      <c r="X67" s="203"/>
      <c r="Y67" s="203"/>
      <c r="Z67" s="199"/>
      <c r="AA67" s="199"/>
      <c r="AB67" s="199"/>
      <c r="AC67" s="199"/>
      <c r="AD67" s="199"/>
      <c r="AE67" s="199"/>
      <c r="AF67" s="199"/>
      <c r="AG67" s="199"/>
      <c r="AH67" s="201"/>
      <c r="AI67" s="199"/>
      <c r="AJ67" s="199"/>
      <c r="AK67" s="199"/>
      <c r="AL67" s="199"/>
      <c r="AM67" s="203"/>
      <c r="AN67" s="199"/>
      <c r="AO67" s="199"/>
      <c r="AP67" s="199"/>
      <c r="AQ67" s="208"/>
      <c r="AR67" s="25"/>
      <c r="AS67" s="25"/>
    </row>
    <row r="68" spans="1:45" ht="15" customHeight="1" x14ac:dyDescent="0.25">
      <c r="A68" s="2"/>
      <c r="B68" s="198"/>
      <c r="C68" s="139"/>
      <c r="D68" s="199"/>
      <c r="E68" s="139"/>
      <c r="F68" s="139"/>
      <c r="G68" s="139"/>
      <c r="H68" s="200"/>
      <c r="I68" s="200"/>
      <c r="J68" s="200"/>
      <c r="K68" s="201"/>
      <c r="L68" s="39"/>
      <c r="M68" s="202"/>
      <c r="N68" s="139"/>
      <c r="O68" s="139"/>
      <c r="P68" s="139"/>
      <c r="Q68" s="139"/>
      <c r="R68" s="139"/>
      <c r="S68" s="139"/>
      <c r="T68" s="200"/>
      <c r="U68" s="201"/>
      <c r="V68" s="39"/>
      <c r="W68" s="202" t="s">
        <v>401</v>
      </c>
      <c r="X68" s="203"/>
      <c r="Y68" s="203"/>
      <c r="Z68" s="199"/>
      <c r="AA68" s="199"/>
      <c r="AB68" s="199"/>
      <c r="AC68" s="199"/>
      <c r="AD68" s="199"/>
      <c r="AE68" s="199"/>
      <c r="AF68" s="199"/>
      <c r="AG68" s="199"/>
      <c r="AH68" s="201"/>
      <c r="AI68" s="199"/>
      <c r="AJ68" s="199"/>
      <c r="AK68" s="199"/>
      <c r="AL68" s="199"/>
      <c r="AM68" s="203"/>
      <c r="AN68" s="199"/>
      <c r="AO68" s="199"/>
      <c r="AP68" s="199"/>
      <c r="AQ68" s="208"/>
      <c r="AR68" s="25"/>
      <c r="AS68" s="25"/>
    </row>
    <row r="69" spans="1:45" ht="15" customHeight="1" x14ac:dyDescent="0.25">
      <c r="A69" s="2"/>
      <c r="B69" s="198"/>
      <c r="C69" s="139"/>
      <c r="D69" s="199"/>
      <c r="E69" s="139"/>
      <c r="F69" s="139"/>
      <c r="G69" s="139"/>
      <c r="H69" s="200"/>
      <c r="I69" s="200"/>
      <c r="J69" s="200"/>
      <c r="K69" s="201"/>
      <c r="L69" s="39"/>
      <c r="M69" s="202"/>
      <c r="N69" s="139"/>
      <c r="O69" s="139"/>
      <c r="P69" s="139"/>
      <c r="Q69" s="139"/>
      <c r="R69" s="139"/>
      <c r="S69" s="139"/>
      <c r="T69" s="200"/>
      <c r="U69" s="201"/>
      <c r="V69" s="39"/>
      <c r="W69" s="198">
        <v>1000</v>
      </c>
      <c r="X69" s="203"/>
      <c r="Y69" s="203"/>
      <c r="Z69" s="199"/>
      <c r="AA69" s="199"/>
      <c r="AB69" s="199"/>
      <c r="AC69" s="199"/>
      <c r="AD69" s="199"/>
      <c r="AE69" s="199"/>
      <c r="AF69" s="199"/>
      <c r="AG69" s="199"/>
      <c r="AH69" s="201"/>
      <c r="AI69" s="199"/>
      <c r="AJ69" s="199"/>
      <c r="AK69" s="199"/>
      <c r="AL69" s="199"/>
      <c r="AM69" s="203"/>
      <c r="AN69" s="199"/>
      <c r="AO69" s="199"/>
      <c r="AP69" s="199"/>
      <c r="AQ69" s="208"/>
      <c r="AR69" s="25"/>
      <c r="AS69" s="25"/>
    </row>
    <row r="70" spans="1:45" ht="15" customHeight="1" x14ac:dyDescent="0.25">
      <c r="A70" s="2"/>
      <c r="B70" s="198"/>
      <c r="C70" s="139"/>
      <c r="D70" s="199"/>
      <c r="E70" s="139"/>
      <c r="F70" s="139"/>
      <c r="G70" s="139"/>
      <c r="H70" s="200"/>
      <c r="I70" s="200"/>
      <c r="J70" s="200"/>
      <c r="K70" s="201"/>
      <c r="L70" s="39"/>
      <c r="M70" s="202"/>
      <c r="N70" s="139"/>
      <c r="O70" s="139"/>
      <c r="P70" s="139"/>
      <c r="Q70" s="139"/>
      <c r="R70" s="139"/>
      <c r="S70" s="139"/>
      <c r="T70" s="200"/>
      <c r="U70" s="201"/>
      <c r="V70" s="39"/>
      <c r="W70" s="198">
        <v>1500</v>
      </c>
      <c r="X70" s="203"/>
      <c r="Y70" s="203"/>
      <c r="Z70" s="199"/>
      <c r="AA70" s="199"/>
      <c r="AB70" s="199"/>
      <c r="AC70" s="199"/>
      <c r="AD70" s="199"/>
      <c r="AE70" s="199"/>
      <c r="AF70" s="199"/>
      <c r="AG70" s="199"/>
      <c r="AH70" s="201"/>
      <c r="AI70" s="199"/>
      <c r="AJ70" s="199"/>
      <c r="AK70" s="199"/>
      <c r="AL70" s="199"/>
      <c r="AM70" s="203"/>
      <c r="AN70" s="199"/>
      <c r="AO70" s="199"/>
      <c r="AP70" s="199"/>
      <c r="AQ70" s="208"/>
      <c r="AR70" s="25"/>
      <c r="AS70" s="25"/>
    </row>
    <row r="71" spans="1:45" ht="15" customHeight="1" x14ac:dyDescent="0.25">
      <c r="A71" s="2"/>
      <c r="B71" s="198"/>
      <c r="C71" s="139"/>
      <c r="D71" s="199"/>
      <c r="E71" s="139"/>
      <c r="F71" s="139"/>
      <c r="G71" s="139"/>
      <c r="H71" s="200"/>
      <c r="I71" s="200"/>
      <c r="J71" s="200"/>
      <c r="K71" s="201"/>
      <c r="L71" s="39"/>
      <c r="M71" s="202"/>
      <c r="N71" s="139"/>
      <c r="O71" s="139"/>
      <c r="P71" s="139"/>
      <c r="Q71" s="139"/>
      <c r="R71" s="139"/>
      <c r="S71" s="139"/>
      <c r="T71" s="200"/>
      <c r="U71" s="201"/>
      <c r="V71" s="39"/>
      <c r="W71" s="198">
        <v>2000</v>
      </c>
      <c r="X71" s="203"/>
      <c r="Y71" s="203"/>
      <c r="Z71" s="199"/>
      <c r="AA71" s="199"/>
      <c r="AB71" s="199"/>
      <c r="AC71" s="199"/>
      <c r="AD71" s="199"/>
      <c r="AE71" s="199"/>
      <c r="AF71" s="199"/>
      <c r="AG71" s="199"/>
      <c r="AH71" s="201"/>
      <c r="AI71" s="199"/>
      <c r="AJ71" s="199"/>
      <c r="AK71" s="199"/>
      <c r="AL71" s="199"/>
      <c r="AM71" s="203"/>
      <c r="AN71" s="199"/>
      <c r="AO71" s="199"/>
      <c r="AP71" s="199"/>
      <c r="AQ71" s="208"/>
      <c r="AR71" s="25"/>
      <c r="AS71" s="25"/>
    </row>
    <row r="72" spans="1:45" s="10" customFormat="1" ht="15" customHeight="1" x14ac:dyDescent="0.25">
      <c r="A72" s="24"/>
      <c r="B72" s="217"/>
      <c r="C72" s="210"/>
      <c r="D72" s="210"/>
      <c r="E72" s="210"/>
      <c r="F72" s="210"/>
      <c r="G72" s="210"/>
      <c r="H72" s="222"/>
      <c r="I72" s="222"/>
      <c r="J72" s="222"/>
      <c r="K72" s="223"/>
      <c r="L72" s="39"/>
      <c r="M72" s="217"/>
      <c r="N72" s="210"/>
      <c r="O72" s="210"/>
      <c r="P72" s="210"/>
      <c r="Q72" s="210"/>
      <c r="R72" s="210"/>
      <c r="S72" s="210"/>
      <c r="T72" s="210"/>
      <c r="U72" s="223"/>
      <c r="V72" s="39"/>
      <c r="W72" s="217"/>
      <c r="X72" s="210"/>
      <c r="Y72" s="210"/>
      <c r="Z72" s="210"/>
      <c r="AA72" s="210"/>
      <c r="AB72" s="210"/>
      <c r="AC72" s="210"/>
      <c r="AD72" s="210"/>
      <c r="AE72" s="210"/>
      <c r="AF72" s="210"/>
      <c r="AG72" s="210"/>
      <c r="AH72" s="230"/>
      <c r="AI72" s="210"/>
      <c r="AJ72" s="210"/>
      <c r="AK72" s="210"/>
      <c r="AL72" s="210"/>
      <c r="AM72" s="210"/>
      <c r="AN72" s="210"/>
      <c r="AO72" s="210"/>
      <c r="AP72" s="210"/>
      <c r="AQ72" s="211"/>
      <c r="AR72" s="36"/>
      <c r="AS72" s="40"/>
    </row>
    <row r="73" spans="1:45" s="10" customFormat="1" ht="15" customHeight="1" x14ac:dyDescent="0.25">
      <c r="A73" s="24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228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40"/>
    </row>
    <row r="74" spans="1:45" ht="15" customHeight="1" x14ac:dyDescent="0.25">
      <c r="A74" s="2"/>
      <c r="B74" s="196" t="s">
        <v>394</v>
      </c>
      <c r="C74" s="65"/>
      <c r="D74" s="65"/>
      <c r="E74" s="65"/>
      <c r="F74" s="65" t="s">
        <v>274</v>
      </c>
      <c r="G74" s="65" t="s">
        <v>3</v>
      </c>
      <c r="H74" s="65" t="s">
        <v>5</v>
      </c>
      <c r="I74" s="65" t="s">
        <v>6</v>
      </c>
      <c r="J74" s="65" t="s">
        <v>258</v>
      </c>
      <c r="K74" s="171" t="s">
        <v>16</v>
      </c>
      <c r="L74" s="36"/>
      <c r="M74" s="197" t="s">
        <v>395</v>
      </c>
      <c r="N74" s="66"/>
      <c r="O74" s="66"/>
      <c r="P74" s="65" t="s">
        <v>3</v>
      </c>
      <c r="Q74" s="65" t="s">
        <v>5</v>
      </c>
      <c r="R74" s="65" t="s">
        <v>6</v>
      </c>
      <c r="S74" s="65" t="s">
        <v>258</v>
      </c>
      <c r="T74" s="66"/>
      <c r="U74" s="171" t="s">
        <v>16</v>
      </c>
      <c r="V74" s="36"/>
      <c r="W74" s="197" t="s">
        <v>398</v>
      </c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231"/>
      <c r="AI74" s="220"/>
      <c r="AJ74" s="67"/>
      <c r="AK74" s="67"/>
      <c r="AL74" s="67"/>
      <c r="AM74" s="66"/>
      <c r="AN74" s="66"/>
      <c r="AO74" s="66"/>
      <c r="AP74" s="66"/>
      <c r="AQ74" s="162"/>
      <c r="AR74" s="25"/>
      <c r="AS74" s="25"/>
    </row>
    <row r="75" spans="1:45" ht="15" customHeight="1" x14ac:dyDescent="0.25">
      <c r="A75" s="2"/>
      <c r="B75" s="198">
        <v>2001</v>
      </c>
      <c r="C75" s="139" t="s">
        <v>77</v>
      </c>
      <c r="D75" s="199" t="s">
        <v>119</v>
      </c>
      <c r="E75" s="139"/>
      <c r="F75" s="139">
        <v>21</v>
      </c>
      <c r="G75" s="139"/>
      <c r="H75" s="200"/>
      <c r="I75" s="200"/>
      <c r="J75" s="200"/>
      <c r="K75" s="201"/>
      <c r="L75" s="39"/>
      <c r="M75" s="202" t="s">
        <v>276</v>
      </c>
      <c r="N75" s="139"/>
      <c r="O75" s="139">
        <v>20</v>
      </c>
      <c r="P75" s="139"/>
      <c r="Q75" s="139"/>
      <c r="R75" s="139"/>
      <c r="S75" s="139"/>
      <c r="T75" s="214"/>
      <c r="U75" s="212"/>
      <c r="V75" s="39"/>
      <c r="W75" s="204" t="s">
        <v>262</v>
      </c>
      <c r="X75" s="203"/>
      <c r="Y75" s="203"/>
      <c r="Z75" s="199"/>
      <c r="AA75" s="199"/>
      <c r="AB75" s="199"/>
      <c r="AC75" s="199"/>
      <c r="AD75" s="199"/>
      <c r="AE75" s="199"/>
      <c r="AF75" s="199"/>
      <c r="AG75" s="199"/>
      <c r="AH75" s="201"/>
      <c r="AI75" s="213"/>
      <c r="AJ75" s="213"/>
      <c r="AK75" s="199"/>
      <c r="AL75" s="199"/>
      <c r="AM75" s="199"/>
      <c r="AN75" s="199"/>
      <c r="AO75" s="199"/>
      <c r="AP75" s="199"/>
      <c r="AQ75" s="208"/>
      <c r="AR75" s="25"/>
      <c r="AS75" s="25"/>
    </row>
    <row r="76" spans="1:45" ht="15" customHeight="1" x14ac:dyDescent="0.25">
      <c r="A76" s="2"/>
      <c r="B76" s="198">
        <v>2002</v>
      </c>
      <c r="C76" s="139" t="s">
        <v>73</v>
      </c>
      <c r="D76" s="199" t="s">
        <v>120</v>
      </c>
      <c r="E76" s="139"/>
      <c r="F76" s="139">
        <v>22</v>
      </c>
      <c r="G76" s="139">
        <v>3</v>
      </c>
      <c r="H76" s="200">
        <v>0.66666666666666663</v>
      </c>
      <c r="I76" s="200">
        <v>0</v>
      </c>
      <c r="J76" s="200">
        <v>0.66666666666666663</v>
      </c>
      <c r="K76" s="201">
        <v>5</v>
      </c>
      <c r="L76" s="39"/>
      <c r="M76" s="202" t="s">
        <v>278</v>
      </c>
      <c r="N76" s="139"/>
      <c r="O76" s="139">
        <v>20</v>
      </c>
      <c r="P76" s="139" t="s">
        <v>340</v>
      </c>
      <c r="Q76" s="139" t="s">
        <v>356</v>
      </c>
      <c r="R76" s="139"/>
      <c r="S76" s="139" t="s">
        <v>372</v>
      </c>
      <c r="T76" s="214"/>
      <c r="U76" s="212" t="s">
        <v>380</v>
      </c>
      <c r="V76" s="39"/>
      <c r="W76" s="204" t="s">
        <v>271</v>
      </c>
      <c r="X76" s="203"/>
      <c r="Y76" s="203" t="s">
        <v>399</v>
      </c>
      <c r="Z76" s="199"/>
      <c r="AA76" s="199"/>
      <c r="AB76" s="199"/>
      <c r="AC76" s="199"/>
      <c r="AD76" s="199"/>
      <c r="AE76" s="199"/>
      <c r="AF76" s="199"/>
      <c r="AG76" s="199" t="s">
        <v>339</v>
      </c>
      <c r="AH76" s="201">
        <f>PRODUCT(100/29)</f>
        <v>3.4482758620689653</v>
      </c>
      <c r="AI76" s="199"/>
      <c r="AJ76" s="199"/>
      <c r="AK76" s="199"/>
      <c r="AL76" s="199"/>
      <c r="AM76" s="199"/>
      <c r="AN76" s="199"/>
      <c r="AO76" s="199"/>
      <c r="AP76" s="199"/>
      <c r="AQ76" s="208"/>
      <c r="AR76" s="25"/>
      <c r="AS76" s="25"/>
    </row>
    <row r="77" spans="1:45" ht="15" customHeight="1" x14ac:dyDescent="0.25">
      <c r="A77" s="2"/>
      <c r="B77" s="198">
        <v>2003</v>
      </c>
      <c r="C77" s="139" t="s">
        <v>74</v>
      </c>
      <c r="D77" s="199" t="s">
        <v>120</v>
      </c>
      <c r="E77" s="139"/>
      <c r="F77" s="139">
        <v>23</v>
      </c>
      <c r="G77" s="139">
        <v>4</v>
      </c>
      <c r="H77" s="200">
        <v>2.75</v>
      </c>
      <c r="I77" s="200">
        <v>0</v>
      </c>
      <c r="J77" s="200">
        <v>2.75</v>
      </c>
      <c r="K77" s="201">
        <v>5</v>
      </c>
      <c r="L77" s="39"/>
      <c r="M77" s="202" t="s">
        <v>280</v>
      </c>
      <c r="N77" s="139"/>
      <c r="O77" s="139">
        <v>21</v>
      </c>
      <c r="P77" s="139" t="s">
        <v>341</v>
      </c>
      <c r="Q77" s="139" t="s">
        <v>357</v>
      </c>
      <c r="R77" s="139"/>
      <c r="S77" s="139" t="s">
        <v>373</v>
      </c>
      <c r="T77" s="214"/>
      <c r="U77" s="212" t="s">
        <v>381</v>
      </c>
      <c r="V77" s="39"/>
      <c r="W77" s="204" t="s">
        <v>272</v>
      </c>
      <c r="X77" s="203"/>
      <c r="Y77" s="203" t="s">
        <v>337</v>
      </c>
      <c r="Z77" s="199"/>
      <c r="AA77" s="199"/>
      <c r="AB77" s="199"/>
      <c r="AC77" s="199"/>
      <c r="AD77" s="199"/>
      <c r="AE77" s="199"/>
      <c r="AF77" s="199"/>
      <c r="AG77" s="199" t="s">
        <v>338</v>
      </c>
      <c r="AH77" s="201">
        <f>PRODUCT(200/79)</f>
        <v>2.5316455696202533</v>
      </c>
      <c r="AI77" s="199"/>
      <c r="AJ77" s="199"/>
      <c r="AK77" s="199"/>
      <c r="AL77" s="199"/>
      <c r="AM77" s="203"/>
      <c r="AN77" s="199"/>
      <c r="AO77" s="199"/>
      <c r="AP77" s="199"/>
      <c r="AQ77" s="208"/>
      <c r="AR77" s="25"/>
      <c r="AS77" s="25"/>
    </row>
    <row r="78" spans="1:45" ht="15" customHeight="1" x14ac:dyDescent="0.25">
      <c r="A78" s="2"/>
      <c r="B78" s="198">
        <v>2004</v>
      </c>
      <c r="C78" s="139" t="s">
        <v>75</v>
      </c>
      <c r="D78" s="199" t="s">
        <v>120</v>
      </c>
      <c r="E78" s="139"/>
      <c r="F78" s="139">
        <v>24</v>
      </c>
      <c r="G78" s="139">
        <v>14</v>
      </c>
      <c r="H78" s="200">
        <v>2.5</v>
      </c>
      <c r="I78" s="200">
        <v>0.35714285714285715</v>
      </c>
      <c r="J78" s="200">
        <v>2.8571428571428572</v>
      </c>
      <c r="K78" s="201">
        <v>5.3571428571428568</v>
      </c>
      <c r="L78" s="39"/>
      <c r="M78" s="202" t="s">
        <v>282</v>
      </c>
      <c r="N78" s="139"/>
      <c r="O78" s="139"/>
      <c r="P78" s="139" t="s">
        <v>342</v>
      </c>
      <c r="Q78" s="139" t="s">
        <v>358</v>
      </c>
      <c r="R78" s="139" t="s">
        <v>391</v>
      </c>
      <c r="S78" s="139" t="s">
        <v>374</v>
      </c>
      <c r="T78" s="214"/>
      <c r="U78" s="212" t="s">
        <v>382</v>
      </c>
      <c r="V78" s="39"/>
      <c r="W78" s="204"/>
      <c r="X78" s="203"/>
      <c r="Y78" s="203"/>
      <c r="Z78" s="199"/>
      <c r="AA78" s="199"/>
      <c r="AB78" s="199"/>
      <c r="AC78" s="199"/>
      <c r="AD78" s="199"/>
      <c r="AE78" s="199"/>
      <c r="AF78" s="227"/>
      <c r="AG78" s="214"/>
      <c r="AH78" s="215"/>
      <c r="AI78" s="199"/>
      <c r="AJ78" s="199"/>
      <c r="AK78" s="199"/>
      <c r="AL78" s="199"/>
      <c r="AM78" s="203"/>
      <c r="AN78" s="199"/>
      <c r="AO78" s="199"/>
      <c r="AP78" s="199"/>
      <c r="AQ78" s="208"/>
      <c r="AR78" s="25"/>
      <c r="AS78" s="25"/>
    </row>
    <row r="79" spans="1:45" ht="15" customHeight="1" x14ac:dyDescent="0.25">
      <c r="A79" s="2"/>
      <c r="B79" s="198">
        <v>2005</v>
      </c>
      <c r="C79" s="139" t="s">
        <v>76</v>
      </c>
      <c r="D79" s="199" t="s">
        <v>121</v>
      </c>
      <c r="E79" s="139"/>
      <c r="F79" s="139">
        <v>25</v>
      </c>
      <c r="G79" s="139"/>
      <c r="H79" s="200"/>
      <c r="I79" s="200"/>
      <c r="J79" s="200"/>
      <c r="K79" s="201"/>
      <c r="L79" s="39"/>
      <c r="M79" s="202" t="s">
        <v>284</v>
      </c>
      <c r="N79" s="139"/>
      <c r="O79" s="139"/>
      <c r="P79" s="139" t="s">
        <v>343</v>
      </c>
      <c r="Q79" s="139" t="s">
        <v>359</v>
      </c>
      <c r="R79" s="139" t="s">
        <v>371</v>
      </c>
      <c r="S79" s="139" t="s">
        <v>375</v>
      </c>
      <c r="T79" s="214"/>
      <c r="U79" s="212" t="s">
        <v>383</v>
      </c>
      <c r="V79" s="39"/>
      <c r="W79" s="202" t="s">
        <v>400</v>
      </c>
      <c r="X79" s="203"/>
      <c r="Y79" s="203"/>
      <c r="Z79" s="199"/>
      <c r="AA79" s="199"/>
      <c r="AB79" s="199"/>
      <c r="AC79" s="199"/>
      <c r="AD79" s="199"/>
      <c r="AE79" s="199"/>
      <c r="AF79" s="199"/>
      <c r="AG79" s="199"/>
      <c r="AH79" s="221"/>
      <c r="AI79" s="199"/>
      <c r="AJ79" s="199"/>
      <c r="AK79" s="199"/>
      <c r="AL79" s="199"/>
      <c r="AM79" s="203"/>
      <c r="AN79" s="199"/>
      <c r="AO79" s="199"/>
      <c r="AP79" s="199"/>
      <c r="AQ79" s="208"/>
      <c r="AR79" s="25"/>
      <c r="AS79" s="25"/>
    </row>
    <row r="80" spans="1:45" ht="15" customHeight="1" x14ac:dyDescent="0.25">
      <c r="A80" s="2"/>
      <c r="B80" s="198">
        <v>2006</v>
      </c>
      <c r="C80" s="139" t="s">
        <v>79</v>
      </c>
      <c r="D80" s="199" t="s">
        <v>121</v>
      </c>
      <c r="E80" s="139"/>
      <c r="F80" s="139">
        <v>26</v>
      </c>
      <c r="G80" s="139">
        <v>7</v>
      </c>
      <c r="H80" s="200">
        <v>3.2857142857142856</v>
      </c>
      <c r="I80" s="200">
        <v>0</v>
      </c>
      <c r="J80" s="200">
        <v>3.2857142857142856</v>
      </c>
      <c r="K80" s="201">
        <v>5.7142857142857144</v>
      </c>
      <c r="L80" s="39"/>
      <c r="M80" s="202" t="s">
        <v>286</v>
      </c>
      <c r="N80" s="139"/>
      <c r="O80" s="139"/>
      <c r="P80" s="139" t="s">
        <v>390</v>
      </c>
      <c r="Q80" s="139" t="s">
        <v>253</v>
      </c>
      <c r="R80" s="139" t="s">
        <v>370</v>
      </c>
      <c r="S80" s="139" t="s">
        <v>376</v>
      </c>
      <c r="T80" s="214"/>
      <c r="U80" s="212" t="s">
        <v>384</v>
      </c>
      <c r="V80" s="39"/>
      <c r="W80" s="242"/>
      <c r="X80" s="243"/>
      <c r="Y80" s="203" t="s">
        <v>404</v>
      </c>
      <c r="Z80" s="199"/>
      <c r="AA80" s="199"/>
      <c r="AB80" s="199"/>
      <c r="AC80" s="199"/>
      <c r="AD80" s="199"/>
      <c r="AE80" s="203"/>
      <c r="AF80" s="227"/>
      <c r="AG80" s="203" t="s">
        <v>402</v>
      </c>
      <c r="AH80" s="201">
        <v>2.7777777777777777</v>
      </c>
      <c r="AI80" s="199"/>
      <c r="AJ80" s="199"/>
      <c r="AK80" s="199"/>
      <c r="AL80" s="199"/>
      <c r="AM80" s="203"/>
      <c r="AN80" s="199"/>
      <c r="AO80" s="199"/>
      <c r="AP80" s="199"/>
      <c r="AQ80" s="208"/>
      <c r="AR80" s="25"/>
      <c r="AS80" s="25"/>
    </row>
    <row r="81" spans="1:45" ht="15" customHeight="1" x14ac:dyDescent="0.25">
      <c r="A81" s="2"/>
      <c r="B81" s="198">
        <v>2007</v>
      </c>
      <c r="C81" s="139" t="s">
        <v>75</v>
      </c>
      <c r="D81" s="199" t="s">
        <v>121</v>
      </c>
      <c r="E81" s="139"/>
      <c r="F81" s="139">
        <v>27</v>
      </c>
      <c r="G81" s="206">
        <v>12</v>
      </c>
      <c r="H81" s="200">
        <v>2.5833333333333335</v>
      </c>
      <c r="I81" s="200">
        <v>0.25</v>
      </c>
      <c r="J81" s="200">
        <v>2.8333333333333335</v>
      </c>
      <c r="K81" s="201">
        <v>4.083333333333333</v>
      </c>
      <c r="L81" s="39"/>
      <c r="M81" s="202" t="s">
        <v>288</v>
      </c>
      <c r="N81" s="139"/>
      <c r="O81" s="139"/>
      <c r="P81" s="139" t="s">
        <v>345</v>
      </c>
      <c r="Q81" s="139" t="s">
        <v>77</v>
      </c>
      <c r="R81" s="139" t="s">
        <v>392</v>
      </c>
      <c r="S81" s="139" t="s">
        <v>377</v>
      </c>
      <c r="T81" s="214"/>
      <c r="U81" s="212" t="s">
        <v>348</v>
      </c>
      <c r="V81" s="39"/>
      <c r="W81" s="242"/>
      <c r="X81" s="243"/>
      <c r="Y81" s="203" t="s">
        <v>405</v>
      </c>
      <c r="Z81" s="199"/>
      <c r="AA81" s="199"/>
      <c r="AB81" s="199"/>
      <c r="AC81" s="199"/>
      <c r="AD81" s="199"/>
      <c r="AE81" s="203"/>
      <c r="AF81" s="227"/>
      <c r="AG81" s="203" t="s">
        <v>403</v>
      </c>
      <c r="AH81" s="201">
        <v>2.5974025974025974</v>
      </c>
      <c r="AI81" s="199"/>
      <c r="AJ81" s="199"/>
      <c r="AK81" s="199"/>
      <c r="AL81" s="199"/>
      <c r="AM81" s="203"/>
      <c r="AN81" s="199"/>
      <c r="AO81" s="199"/>
      <c r="AP81" s="199"/>
      <c r="AQ81" s="208"/>
      <c r="AR81" s="25"/>
      <c r="AS81" s="25"/>
    </row>
    <row r="82" spans="1:45" ht="15" customHeight="1" x14ac:dyDescent="0.25">
      <c r="A82" s="2"/>
      <c r="B82" s="198">
        <v>2008</v>
      </c>
      <c r="C82" s="139" t="s">
        <v>76</v>
      </c>
      <c r="D82" s="199" t="s">
        <v>121</v>
      </c>
      <c r="E82" s="139"/>
      <c r="F82" s="139">
        <v>28</v>
      </c>
      <c r="G82" s="139"/>
      <c r="H82" s="200"/>
      <c r="I82" s="200"/>
      <c r="J82" s="200"/>
      <c r="K82" s="201"/>
      <c r="L82" s="39"/>
      <c r="M82" s="202" t="s">
        <v>290</v>
      </c>
      <c r="N82" s="139"/>
      <c r="O82" s="139"/>
      <c r="P82" s="139" t="s">
        <v>346</v>
      </c>
      <c r="Q82" s="139" t="s">
        <v>110</v>
      </c>
      <c r="R82" s="139" t="s">
        <v>369</v>
      </c>
      <c r="S82" s="139" t="s">
        <v>229</v>
      </c>
      <c r="T82" s="214"/>
      <c r="U82" s="212" t="s">
        <v>385</v>
      </c>
      <c r="V82" s="39"/>
      <c r="W82" s="198"/>
      <c r="X82" s="203"/>
      <c r="Y82" s="199"/>
      <c r="Z82" s="199"/>
      <c r="AA82" s="199"/>
      <c r="AB82" s="199"/>
      <c r="AC82" s="199"/>
      <c r="AD82" s="199"/>
      <c r="AE82" s="203"/>
      <c r="AF82" s="227"/>
      <c r="AG82" s="214"/>
      <c r="AH82" s="221"/>
      <c r="AI82" s="199"/>
      <c r="AJ82" s="199"/>
      <c r="AK82" s="199"/>
      <c r="AL82" s="199"/>
      <c r="AM82" s="203"/>
      <c r="AN82" s="199"/>
      <c r="AO82" s="199"/>
      <c r="AP82" s="199"/>
      <c r="AQ82" s="208"/>
      <c r="AR82" s="25"/>
      <c r="AS82" s="25"/>
    </row>
    <row r="83" spans="1:45" ht="15" customHeight="1" x14ac:dyDescent="0.25">
      <c r="A83" s="2"/>
      <c r="B83" s="198">
        <v>2009</v>
      </c>
      <c r="C83" s="139" t="s">
        <v>75</v>
      </c>
      <c r="D83" s="199" t="s">
        <v>122</v>
      </c>
      <c r="E83" s="139"/>
      <c r="F83" s="139">
        <v>29</v>
      </c>
      <c r="G83" s="206">
        <v>11</v>
      </c>
      <c r="H83" s="200">
        <v>2.1818181818181817</v>
      </c>
      <c r="I83" s="200">
        <v>0.27272727272727271</v>
      </c>
      <c r="J83" s="200">
        <v>2.4545454545454546</v>
      </c>
      <c r="K83" s="201">
        <v>3.7272727272727271</v>
      </c>
      <c r="L83" s="39"/>
      <c r="M83" s="202" t="s">
        <v>292</v>
      </c>
      <c r="N83" s="139"/>
      <c r="O83" s="139"/>
      <c r="P83" s="139" t="s">
        <v>347</v>
      </c>
      <c r="Q83" s="139" t="s">
        <v>78</v>
      </c>
      <c r="R83" s="139" t="s">
        <v>368</v>
      </c>
      <c r="S83" s="139" t="s">
        <v>378</v>
      </c>
      <c r="T83" s="214"/>
      <c r="U83" s="212" t="s">
        <v>386</v>
      </c>
      <c r="V83" s="39"/>
      <c r="W83" s="202"/>
      <c r="X83" s="203"/>
      <c r="Y83" s="199"/>
      <c r="Z83" s="199"/>
      <c r="AA83" s="199"/>
      <c r="AB83" s="199"/>
      <c r="AC83" s="199"/>
      <c r="AD83" s="199"/>
      <c r="AE83" s="203"/>
      <c r="AF83" s="227"/>
      <c r="AG83" s="214"/>
      <c r="AH83" s="221"/>
      <c r="AI83" s="199"/>
      <c r="AJ83" s="199"/>
      <c r="AK83" s="199"/>
      <c r="AL83" s="199"/>
      <c r="AM83" s="203"/>
      <c r="AN83" s="199"/>
      <c r="AO83" s="199"/>
      <c r="AP83" s="199"/>
      <c r="AQ83" s="208"/>
      <c r="AR83" s="25"/>
      <c r="AS83" s="25"/>
    </row>
    <row r="84" spans="1:45" ht="15" customHeight="1" x14ac:dyDescent="0.25">
      <c r="A84" s="2"/>
      <c r="B84" s="198">
        <v>2010</v>
      </c>
      <c r="C84" s="139" t="s">
        <v>71</v>
      </c>
      <c r="D84" s="199" t="s">
        <v>122</v>
      </c>
      <c r="E84" s="139"/>
      <c r="F84" s="139">
        <v>30</v>
      </c>
      <c r="G84" s="139">
        <v>11</v>
      </c>
      <c r="H84" s="207">
        <v>3.0909090909090908</v>
      </c>
      <c r="I84" s="207">
        <v>0.45454545454545453</v>
      </c>
      <c r="J84" s="207">
        <v>3.5454545454545454</v>
      </c>
      <c r="K84" s="201">
        <v>5.0909090909090908</v>
      </c>
      <c r="L84" s="39"/>
      <c r="M84" s="202" t="s">
        <v>294</v>
      </c>
      <c r="N84" s="139"/>
      <c r="O84" s="139"/>
      <c r="P84" s="139" t="s">
        <v>348</v>
      </c>
      <c r="Q84" s="139" t="s">
        <v>79</v>
      </c>
      <c r="R84" s="139" t="s">
        <v>364</v>
      </c>
      <c r="S84" s="139" t="s">
        <v>379</v>
      </c>
      <c r="T84" s="214"/>
      <c r="U84" s="212" t="s">
        <v>376</v>
      </c>
      <c r="V84" s="39"/>
      <c r="W84" s="204"/>
      <c r="X84" s="203"/>
      <c r="Y84" s="199"/>
      <c r="Z84" s="199"/>
      <c r="AA84" s="199"/>
      <c r="AB84" s="199"/>
      <c r="AC84" s="199"/>
      <c r="AD84" s="199"/>
      <c r="AE84" s="203"/>
      <c r="AF84" s="205"/>
      <c r="AG84" s="214"/>
      <c r="AH84" s="221"/>
      <c r="AI84" s="199"/>
      <c r="AJ84" s="199"/>
      <c r="AK84" s="199"/>
      <c r="AL84" s="199"/>
      <c r="AM84" s="203"/>
      <c r="AN84" s="199"/>
      <c r="AO84" s="199"/>
      <c r="AP84" s="199"/>
      <c r="AQ84" s="208"/>
      <c r="AR84" s="25"/>
      <c r="AS84" s="25"/>
    </row>
    <row r="85" spans="1:45" ht="15" customHeight="1" x14ac:dyDescent="0.25">
      <c r="A85" s="2"/>
      <c r="B85" s="198">
        <v>2011</v>
      </c>
      <c r="C85" s="139" t="s">
        <v>72</v>
      </c>
      <c r="D85" s="199" t="s">
        <v>122</v>
      </c>
      <c r="E85" s="139"/>
      <c r="F85" s="139">
        <v>31</v>
      </c>
      <c r="G85" s="139">
        <v>12</v>
      </c>
      <c r="H85" s="200">
        <v>1.6666666666666667</v>
      </c>
      <c r="I85" s="200">
        <v>0</v>
      </c>
      <c r="J85" s="200">
        <v>1.6666666666666667</v>
      </c>
      <c r="K85" s="201">
        <v>3.75</v>
      </c>
      <c r="L85" s="39"/>
      <c r="M85" s="202" t="s">
        <v>296</v>
      </c>
      <c r="N85" s="139"/>
      <c r="O85" s="139"/>
      <c r="P85" s="139" t="s">
        <v>349</v>
      </c>
      <c r="Q85" s="139" t="s">
        <v>79</v>
      </c>
      <c r="R85" s="139" t="s">
        <v>367</v>
      </c>
      <c r="S85" s="139" t="s">
        <v>114</v>
      </c>
      <c r="T85" s="214"/>
      <c r="U85" s="212" t="s">
        <v>351</v>
      </c>
      <c r="V85" s="39"/>
      <c r="W85" s="229"/>
      <c r="X85" s="213"/>
      <c r="Y85" s="213"/>
      <c r="Z85" s="213"/>
      <c r="AA85" s="213"/>
      <c r="AB85" s="213"/>
      <c r="AC85" s="213"/>
      <c r="AD85" s="213"/>
      <c r="AE85" s="213"/>
      <c r="AF85" s="214"/>
      <c r="AG85" s="214"/>
      <c r="AH85" s="215"/>
      <c r="AI85" s="199"/>
      <c r="AJ85" s="199"/>
      <c r="AK85" s="199"/>
      <c r="AL85" s="199"/>
      <c r="AM85" s="203"/>
      <c r="AN85" s="199"/>
      <c r="AO85" s="199"/>
      <c r="AP85" s="199"/>
      <c r="AQ85" s="208"/>
      <c r="AR85" s="25"/>
      <c r="AS85" s="25"/>
    </row>
    <row r="86" spans="1:45" ht="15" customHeight="1" x14ac:dyDescent="0.25">
      <c r="A86" s="2"/>
      <c r="B86" s="198">
        <v>2012</v>
      </c>
      <c r="C86" s="139" t="s">
        <v>72</v>
      </c>
      <c r="D86" s="199" t="s">
        <v>122</v>
      </c>
      <c r="E86" s="139"/>
      <c r="F86" s="139">
        <v>32</v>
      </c>
      <c r="G86" s="139">
        <v>12</v>
      </c>
      <c r="H86" s="200">
        <v>2.3333333333333335</v>
      </c>
      <c r="I86" s="200">
        <v>0.25</v>
      </c>
      <c r="J86" s="200">
        <v>2.5833333333333335</v>
      </c>
      <c r="K86" s="201">
        <v>3.8333333333333335</v>
      </c>
      <c r="L86" s="39"/>
      <c r="M86" s="202" t="s">
        <v>298</v>
      </c>
      <c r="N86" s="139"/>
      <c r="O86" s="139"/>
      <c r="P86" s="139" t="s">
        <v>350</v>
      </c>
      <c r="Q86" s="139" t="s">
        <v>70</v>
      </c>
      <c r="R86" s="216" t="s">
        <v>366</v>
      </c>
      <c r="S86" s="216" t="s">
        <v>74</v>
      </c>
      <c r="T86" s="214"/>
      <c r="U86" s="212" t="s">
        <v>387</v>
      </c>
      <c r="V86" s="39"/>
      <c r="W86" s="229"/>
      <c r="X86" s="213"/>
      <c r="Y86" s="213"/>
      <c r="Z86" s="213"/>
      <c r="AA86" s="213"/>
      <c r="AB86" s="213"/>
      <c r="AC86" s="213"/>
      <c r="AD86" s="213"/>
      <c r="AE86" s="213"/>
      <c r="AF86" s="214"/>
      <c r="AG86" s="214"/>
      <c r="AH86" s="215"/>
      <c r="AI86" s="199"/>
      <c r="AJ86" s="199"/>
      <c r="AK86" s="199"/>
      <c r="AL86" s="199"/>
      <c r="AM86" s="203"/>
      <c r="AN86" s="199"/>
      <c r="AO86" s="199"/>
      <c r="AP86" s="199"/>
      <c r="AQ86" s="208"/>
      <c r="AR86" s="25"/>
      <c r="AS86" s="25"/>
    </row>
    <row r="87" spans="1:45" ht="15" customHeight="1" x14ac:dyDescent="0.25">
      <c r="A87" s="2"/>
      <c r="B87" s="198">
        <v>2013</v>
      </c>
      <c r="C87" s="139" t="s">
        <v>73</v>
      </c>
      <c r="D87" s="199" t="s">
        <v>121</v>
      </c>
      <c r="E87" s="139"/>
      <c r="F87" s="139">
        <v>33</v>
      </c>
      <c r="G87" s="139">
        <v>3</v>
      </c>
      <c r="H87" s="200">
        <v>1</v>
      </c>
      <c r="I87" s="200">
        <v>0</v>
      </c>
      <c r="J87" s="200">
        <v>1</v>
      </c>
      <c r="K87" s="201">
        <v>2</v>
      </c>
      <c r="L87" s="39"/>
      <c r="M87" s="202" t="s">
        <v>300</v>
      </c>
      <c r="N87" s="139"/>
      <c r="O87" s="139"/>
      <c r="P87" s="139" t="s">
        <v>351</v>
      </c>
      <c r="Q87" s="139" t="s">
        <v>70</v>
      </c>
      <c r="R87" s="139" t="s">
        <v>365</v>
      </c>
      <c r="S87" s="139" t="s">
        <v>73</v>
      </c>
      <c r="T87" s="214"/>
      <c r="U87" s="212" t="s">
        <v>388</v>
      </c>
      <c r="V87" s="39"/>
      <c r="W87" s="229"/>
      <c r="X87" s="213"/>
      <c r="Y87" s="213"/>
      <c r="Z87" s="213"/>
      <c r="AA87" s="213"/>
      <c r="AB87" s="213"/>
      <c r="AC87" s="213"/>
      <c r="AD87" s="213"/>
      <c r="AE87" s="213"/>
      <c r="AF87" s="214"/>
      <c r="AG87" s="214"/>
      <c r="AH87" s="215"/>
      <c r="AI87" s="199"/>
      <c r="AJ87" s="199"/>
      <c r="AK87" s="199"/>
      <c r="AL87" s="199"/>
      <c r="AM87" s="203"/>
      <c r="AN87" s="199"/>
      <c r="AO87" s="199"/>
      <c r="AP87" s="199"/>
      <c r="AQ87" s="208"/>
      <c r="AR87" s="25"/>
      <c r="AS87" s="25"/>
    </row>
    <row r="88" spans="1:45" ht="15" customHeight="1" x14ac:dyDescent="0.25">
      <c r="A88" s="2"/>
      <c r="B88" s="198">
        <v>2014</v>
      </c>
      <c r="C88" s="139" t="s">
        <v>74</v>
      </c>
      <c r="D88" s="199" t="s">
        <v>121</v>
      </c>
      <c r="E88" s="139"/>
      <c r="F88" s="139">
        <v>34</v>
      </c>
      <c r="G88" s="139">
        <v>3</v>
      </c>
      <c r="H88" s="200">
        <v>1</v>
      </c>
      <c r="I88" s="200">
        <v>0</v>
      </c>
      <c r="J88" s="200">
        <v>1</v>
      </c>
      <c r="K88" s="201">
        <v>1.6666666666666667</v>
      </c>
      <c r="L88" s="39"/>
      <c r="M88" s="202" t="s">
        <v>302</v>
      </c>
      <c r="N88" s="139"/>
      <c r="O88" s="139"/>
      <c r="P88" s="216" t="s">
        <v>352</v>
      </c>
      <c r="Q88" s="139" t="s">
        <v>70</v>
      </c>
      <c r="R88" s="139" t="s">
        <v>364</v>
      </c>
      <c r="S88" s="139" t="s">
        <v>78</v>
      </c>
      <c r="T88" s="214"/>
      <c r="U88" s="212" t="s">
        <v>388</v>
      </c>
      <c r="V88" s="39"/>
      <c r="W88" s="229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26"/>
      <c r="AI88" s="199"/>
      <c r="AJ88" s="199"/>
      <c r="AK88" s="199"/>
      <c r="AL88" s="199"/>
      <c r="AM88" s="203"/>
      <c r="AN88" s="199"/>
      <c r="AO88" s="199"/>
      <c r="AP88" s="199"/>
      <c r="AQ88" s="208"/>
      <c r="AR88" s="25"/>
      <c r="AS88" s="25"/>
    </row>
    <row r="89" spans="1:45" ht="15" customHeight="1" x14ac:dyDescent="0.25">
      <c r="A89" s="2"/>
      <c r="B89" s="198">
        <v>2015</v>
      </c>
      <c r="C89" s="139" t="s">
        <v>76</v>
      </c>
      <c r="D89" s="199" t="s">
        <v>121</v>
      </c>
      <c r="E89" s="139"/>
      <c r="F89" s="139">
        <v>35</v>
      </c>
      <c r="G89" s="139"/>
      <c r="H89" s="200"/>
      <c r="I89" s="200"/>
      <c r="J89" s="200"/>
      <c r="K89" s="201"/>
      <c r="L89" s="39"/>
      <c r="M89" s="202" t="s">
        <v>304</v>
      </c>
      <c r="N89" s="139"/>
      <c r="O89" s="139"/>
      <c r="P89" s="139" t="s">
        <v>350</v>
      </c>
      <c r="Q89" s="139" t="s">
        <v>70</v>
      </c>
      <c r="R89" s="139" t="s">
        <v>363</v>
      </c>
      <c r="S89" s="139" t="s">
        <v>78</v>
      </c>
      <c r="T89" s="214"/>
      <c r="U89" s="212" t="s">
        <v>387</v>
      </c>
      <c r="V89" s="39"/>
      <c r="W89" s="229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26"/>
      <c r="AI89" s="199"/>
      <c r="AJ89" s="199"/>
      <c r="AK89" s="199"/>
      <c r="AL89" s="199"/>
      <c r="AM89" s="203"/>
      <c r="AN89" s="199"/>
      <c r="AO89" s="199"/>
      <c r="AP89" s="199"/>
      <c r="AQ89" s="208"/>
      <c r="AR89" s="25"/>
      <c r="AS89" s="25"/>
    </row>
    <row r="90" spans="1:45" ht="15" customHeight="1" x14ac:dyDescent="0.25">
      <c r="A90" s="2"/>
      <c r="B90" s="198">
        <v>2016</v>
      </c>
      <c r="C90" s="139" t="s">
        <v>79</v>
      </c>
      <c r="D90" s="199" t="s">
        <v>121</v>
      </c>
      <c r="E90" s="139"/>
      <c r="F90" s="139">
        <v>36</v>
      </c>
      <c r="G90" s="139">
        <v>4</v>
      </c>
      <c r="H90" s="200">
        <v>2</v>
      </c>
      <c r="I90" s="200">
        <v>0</v>
      </c>
      <c r="J90" s="200">
        <v>2</v>
      </c>
      <c r="K90" s="201">
        <v>3</v>
      </c>
      <c r="L90" s="39"/>
      <c r="M90" s="202" t="s">
        <v>306</v>
      </c>
      <c r="N90" s="139"/>
      <c r="O90" s="139"/>
      <c r="P90" s="139" t="s">
        <v>353</v>
      </c>
      <c r="Q90" s="216" t="s">
        <v>59</v>
      </c>
      <c r="R90" s="139" t="s">
        <v>362</v>
      </c>
      <c r="S90" s="139" t="s">
        <v>78</v>
      </c>
      <c r="T90" s="214"/>
      <c r="U90" s="212" t="s">
        <v>387</v>
      </c>
      <c r="V90" s="39"/>
      <c r="W90" s="229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26"/>
      <c r="AI90" s="199"/>
      <c r="AJ90" s="199"/>
      <c r="AK90" s="199"/>
      <c r="AL90" s="199"/>
      <c r="AM90" s="203"/>
      <c r="AN90" s="199"/>
      <c r="AO90" s="199"/>
      <c r="AP90" s="199"/>
      <c r="AQ90" s="208"/>
      <c r="AR90" s="25"/>
      <c r="AS90" s="25"/>
    </row>
    <row r="91" spans="1:45" ht="15" customHeight="1" x14ac:dyDescent="0.25">
      <c r="A91" s="2"/>
      <c r="B91" s="198">
        <v>2017</v>
      </c>
      <c r="C91" s="139" t="s">
        <v>79</v>
      </c>
      <c r="D91" s="199" t="s">
        <v>121</v>
      </c>
      <c r="E91" s="139"/>
      <c r="F91" s="139">
        <v>37</v>
      </c>
      <c r="G91" s="139">
        <v>3</v>
      </c>
      <c r="H91" s="200">
        <v>1.6666666666666667</v>
      </c>
      <c r="I91" s="200">
        <v>0</v>
      </c>
      <c r="J91" s="200">
        <v>1.6666666666666667</v>
      </c>
      <c r="K91" s="209">
        <v>6.333333333333333</v>
      </c>
      <c r="L91" s="39"/>
      <c r="M91" s="202" t="s">
        <v>308</v>
      </c>
      <c r="N91" s="139"/>
      <c r="O91" s="139"/>
      <c r="P91" s="139" t="s">
        <v>354</v>
      </c>
      <c r="Q91" s="216" t="s">
        <v>59</v>
      </c>
      <c r="R91" s="139" t="s">
        <v>344</v>
      </c>
      <c r="S91" s="139" t="s">
        <v>77</v>
      </c>
      <c r="T91" s="214"/>
      <c r="U91" s="219" t="s">
        <v>389</v>
      </c>
      <c r="V91" s="39"/>
      <c r="W91" s="229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26"/>
      <c r="AI91" s="199"/>
      <c r="AJ91" s="199"/>
      <c r="AK91" s="199"/>
      <c r="AL91" s="199"/>
      <c r="AM91" s="203"/>
      <c r="AN91" s="199"/>
      <c r="AO91" s="199"/>
      <c r="AP91" s="199"/>
      <c r="AQ91" s="208"/>
      <c r="AR91" s="25"/>
      <c r="AS91" s="25"/>
    </row>
    <row r="92" spans="1:45" ht="15" customHeight="1" x14ac:dyDescent="0.25">
      <c r="A92" s="2"/>
      <c r="B92" s="198">
        <v>2018</v>
      </c>
      <c r="C92" s="139" t="s">
        <v>78</v>
      </c>
      <c r="D92" s="199" t="s">
        <v>238</v>
      </c>
      <c r="E92" s="139"/>
      <c r="F92" s="139">
        <v>38</v>
      </c>
      <c r="G92" s="139"/>
      <c r="H92" s="139"/>
      <c r="I92" s="200"/>
      <c r="J92" s="139"/>
      <c r="K92" s="201"/>
      <c r="L92" s="39"/>
      <c r="M92" s="202" t="s">
        <v>310</v>
      </c>
      <c r="N92" s="139"/>
      <c r="O92" s="139"/>
      <c r="P92" s="139" t="s">
        <v>355</v>
      </c>
      <c r="Q92" s="139" t="s">
        <v>79</v>
      </c>
      <c r="R92" s="139" t="s">
        <v>361</v>
      </c>
      <c r="S92" s="139" t="s">
        <v>76</v>
      </c>
      <c r="T92" s="214"/>
      <c r="U92" s="212" t="s">
        <v>359</v>
      </c>
      <c r="V92" s="39"/>
      <c r="W92" s="229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26"/>
      <c r="AI92" s="199"/>
      <c r="AJ92" s="199"/>
      <c r="AK92" s="199"/>
      <c r="AL92" s="199"/>
      <c r="AM92" s="203"/>
      <c r="AN92" s="199"/>
      <c r="AO92" s="199"/>
      <c r="AP92" s="199"/>
      <c r="AQ92" s="208"/>
      <c r="AR92" s="25"/>
      <c r="AS92" s="25"/>
    </row>
    <row r="93" spans="1:45" ht="15" customHeight="1" x14ac:dyDescent="0.25">
      <c r="A93" s="2"/>
      <c r="B93" s="198">
        <v>2019</v>
      </c>
      <c r="C93" s="139" t="s">
        <v>78</v>
      </c>
      <c r="D93" s="199" t="s">
        <v>238</v>
      </c>
      <c r="E93" s="139"/>
      <c r="F93" s="139">
        <v>39</v>
      </c>
      <c r="G93" s="139"/>
      <c r="H93" s="139"/>
      <c r="I93" s="200"/>
      <c r="J93" s="139"/>
      <c r="K93" s="201"/>
      <c r="L93" s="39"/>
      <c r="M93" s="202" t="s">
        <v>312</v>
      </c>
      <c r="N93" s="139"/>
      <c r="O93" s="139"/>
      <c r="P93" s="139" t="s">
        <v>255</v>
      </c>
      <c r="Q93" s="139" t="s">
        <v>79</v>
      </c>
      <c r="R93" s="139" t="s">
        <v>360</v>
      </c>
      <c r="S93" s="139" t="s">
        <v>76</v>
      </c>
      <c r="T93" s="214"/>
      <c r="U93" s="212" t="s">
        <v>257</v>
      </c>
      <c r="V93" s="39"/>
      <c r="W93" s="229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26"/>
      <c r="AI93" s="199"/>
      <c r="AJ93" s="199"/>
      <c r="AK93" s="199"/>
      <c r="AL93" s="199"/>
      <c r="AM93" s="203"/>
      <c r="AN93" s="199"/>
      <c r="AO93" s="199"/>
      <c r="AP93" s="199"/>
      <c r="AQ93" s="208"/>
      <c r="AR93" s="25"/>
      <c r="AS93" s="25"/>
    </row>
    <row r="94" spans="1:45" s="10" customFormat="1" ht="15" customHeight="1" x14ac:dyDescent="0.25">
      <c r="A94" s="24"/>
      <c r="B94" s="217"/>
      <c r="C94" s="210"/>
      <c r="D94" s="210"/>
      <c r="E94" s="210"/>
      <c r="F94" s="210"/>
      <c r="G94" s="210"/>
      <c r="H94" s="222"/>
      <c r="I94" s="222"/>
      <c r="J94" s="222"/>
      <c r="K94" s="223"/>
      <c r="L94" s="39"/>
      <c r="M94" s="217"/>
      <c r="N94" s="210"/>
      <c r="O94" s="210"/>
      <c r="P94" s="210"/>
      <c r="Q94" s="210"/>
      <c r="R94" s="210"/>
      <c r="S94" s="210"/>
      <c r="T94" s="210"/>
      <c r="U94" s="223"/>
      <c r="V94" s="39"/>
      <c r="W94" s="217"/>
      <c r="X94" s="210"/>
      <c r="Y94" s="210"/>
      <c r="Z94" s="210"/>
      <c r="AA94" s="210"/>
      <c r="AB94" s="210"/>
      <c r="AC94" s="210"/>
      <c r="AD94" s="210"/>
      <c r="AE94" s="210"/>
      <c r="AF94" s="210"/>
      <c r="AG94" s="210"/>
      <c r="AH94" s="211"/>
      <c r="AI94" s="210"/>
      <c r="AJ94" s="210"/>
      <c r="AK94" s="210"/>
      <c r="AL94" s="210"/>
      <c r="AM94" s="210"/>
      <c r="AN94" s="210"/>
      <c r="AO94" s="210"/>
      <c r="AP94" s="210"/>
      <c r="AQ94" s="211"/>
      <c r="AR94" s="36"/>
      <c r="AS94" s="40"/>
    </row>
    <row r="95" spans="1:45" s="10" customFormat="1" ht="15" customHeight="1" x14ac:dyDescent="0.25">
      <c r="A95" s="24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25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40"/>
    </row>
    <row r="96" spans="1:45" s="10" customFormat="1" ht="15" customHeight="1" x14ac:dyDescent="0.25">
      <c r="A96" s="24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25"/>
      <c r="AM96" s="25"/>
      <c r="AN96" s="25"/>
      <c r="AO96" s="36"/>
      <c r="AP96" s="36"/>
      <c r="AQ96" s="36"/>
      <c r="AR96" s="40"/>
      <c r="AS96" s="40"/>
    </row>
    <row r="97" spans="1:45" s="10" customFormat="1" ht="15" customHeight="1" x14ac:dyDescent="0.25">
      <c r="A97" s="24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25"/>
      <c r="AM97" s="25"/>
      <c r="AN97" s="25"/>
      <c r="AO97" s="36"/>
      <c r="AP97" s="36"/>
      <c r="AQ97" s="36"/>
      <c r="AR97" s="40"/>
      <c r="AS97" s="40"/>
    </row>
    <row r="98" spans="1:45" s="10" customFormat="1" ht="15" customHeight="1" x14ac:dyDescent="0.25">
      <c r="A98" s="24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9"/>
      <c r="AG98" s="36"/>
      <c r="AH98" s="36"/>
      <c r="AI98" s="36"/>
      <c r="AJ98" s="36"/>
      <c r="AK98" s="36"/>
      <c r="AL98" s="25"/>
      <c r="AM98" s="25"/>
      <c r="AN98" s="25"/>
      <c r="AO98" s="36"/>
      <c r="AP98" s="36"/>
      <c r="AQ98" s="36"/>
      <c r="AR98" s="40"/>
      <c r="AS98" s="3"/>
    </row>
    <row r="99" spans="1:45" s="10" customFormat="1" ht="15" customHeight="1" x14ac:dyDescent="0.25">
      <c r="A99" s="24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9"/>
      <c r="AG99" s="36"/>
      <c r="AH99" s="36"/>
      <c r="AI99" s="36"/>
      <c r="AJ99" s="36"/>
      <c r="AK99" s="36"/>
      <c r="AL99" s="25"/>
      <c r="AM99" s="25"/>
      <c r="AN99" s="25"/>
      <c r="AO99" s="36"/>
      <c r="AP99" s="36"/>
      <c r="AQ99" s="36"/>
      <c r="AR99" s="40"/>
      <c r="AS99" s="3"/>
    </row>
    <row r="100" spans="1:45" s="10" customFormat="1" ht="15" customHeight="1" x14ac:dyDescent="0.25">
      <c r="A100" s="24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9"/>
      <c r="AG100" s="36"/>
      <c r="AH100" s="36"/>
      <c r="AI100" s="36"/>
      <c r="AJ100" s="36"/>
      <c r="AK100" s="36"/>
      <c r="AL100" s="25"/>
      <c r="AM100" s="25"/>
      <c r="AN100" s="25"/>
      <c r="AO100" s="36"/>
      <c r="AP100" s="36"/>
      <c r="AQ100" s="36"/>
      <c r="AR100" s="40"/>
      <c r="AS100" s="3"/>
    </row>
    <row r="101" spans="1:45" s="10" customFormat="1" ht="15" customHeight="1" x14ac:dyDescent="0.25">
      <c r="A101" s="24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9"/>
      <c r="AG101" s="36"/>
      <c r="AH101" s="36"/>
      <c r="AI101" s="36"/>
      <c r="AJ101" s="36"/>
      <c r="AK101" s="36"/>
      <c r="AL101" s="25"/>
      <c r="AM101" s="25"/>
      <c r="AN101" s="25"/>
      <c r="AO101" s="36"/>
      <c r="AP101" s="36"/>
      <c r="AQ101" s="36"/>
      <c r="AR101" s="40"/>
      <c r="AS101" s="3"/>
    </row>
    <row r="102" spans="1:45" s="10" customFormat="1" ht="15" customHeight="1" x14ac:dyDescent="0.25">
      <c r="A102" s="24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9"/>
      <c r="AG102" s="36"/>
      <c r="AH102" s="36"/>
      <c r="AI102" s="36"/>
      <c r="AJ102" s="36"/>
      <c r="AK102" s="36"/>
      <c r="AL102" s="25"/>
      <c r="AM102" s="25"/>
      <c r="AN102" s="25"/>
      <c r="AO102" s="36"/>
      <c r="AP102" s="36"/>
      <c r="AQ102" s="36"/>
      <c r="AR102" s="40"/>
      <c r="AS102" s="3"/>
    </row>
    <row r="103" spans="1:45" s="10" customFormat="1" ht="15" customHeight="1" x14ac:dyDescent="0.25">
      <c r="A103" s="24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9"/>
      <c r="AG103" s="36"/>
      <c r="AH103" s="36"/>
      <c r="AI103" s="36"/>
      <c r="AJ103" s="36"/>
      <c r="AK103" s="36"/>
      <c r="AL103" s="25"/>
      <c r="AM103" s="25"/>
      <c r="AN103" s="25"/>
      <c r="AO103" s="36"/>
      <c r="AP103" s="36"/>
      <c r="AQ103" s="36"/>
      <c r="AR103" s="40"/>
      <c r="AS103" s="3"/>
    </row>
    <row r="104" spans="1:45" s="10" customFormat="1" ht="15" customHeight="1" x14ac:dyDescent="0.25">
      <c r="A104" s="24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9"/>
      <c r="AG104" s="36"/>
      <c r="AH104" s="36"/>
      <c r="AI104" s="36"/>
      <c r="AJ104" s="36"/>
      <c r="AK104" s="36"/>
      <c r="AL104" s="25"/>
      <c r="AM104" s="25"/>
      <c r="AN104" s="25"/>
      <c r="AO104" s="36"/>
      <c r="AP104" s="36"/>
      <c r="AQ104" s="36"/>
      <c r="AR104" s="40"/>
      <c r="AS104" s="3"/>
    </row>
    <row r="105" spans="1:45" s="10" customFormat="1" ht="15" customHeight="1" x14ac:dyDescent="0.25">
      <c r="A105" s="24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9"/>
      <c r="AG105" s="36"/>
      <c r="AH105" s="36"/>
      <c r="AI105" s="36"/>
      <c r="AJ105" s="36"/>
      <c r="AK105" s="36"/>
      <c r="AL105" s="25"/>
      <c r="AM105" s="25"/>
      <c r="AN105" s="25"/>
      <c r="AO105" s="36"/>
      <c r="AP105" s="36"/>
      <c r="AQ105" s="36"/>
      <c r="AR105" s="40"/>
      <c r="AS105" s="3"/>
    </row>
    <row r="106" spans="1:45" s="10" customFormat="1" ht="15" customHeight="1" x14ac:dyDescent="0.25">
      <c r="A106" s="24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9"/>
      <c r="AG106" s="36"/>
      <c r="AH106" s="36"/>
      <c r="AI106" s="36"/>
      <c r="AJ106" s="36"/>
      <c r="AK106" s="36"/>
      <c r="AL106" s="25"/>
      <c r="AM106" s="25"/>
      <c r="AN106" s="25"/>
      <c r="AO106" s="36"/>
      <c r="AP106" s="36"/>
      <c r="AQ106" s="36"/>
      <c r="AR106" s="40"/>
      <c r="AS106" s="3"/>
    </row>
    <row r="107" spans="1:45" s="10" customFormat="1" ht="15" customHeight="1" x14ac:dyDescent="0.25">
      <c r="A107" s="24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9"/>
      <c r="AG107" s="36"/>
      <c r="AH107" s="36"/>
      <c r="AI107" s="36"/>
      <c r="AJ107" s="36"/>
      <c r="AK107" s="36"/>
      <c r="AL107" s="25"/>
      <c r="AM107" s="25"/>
      <c r="AN107" s="25"/>
      <c r="AO107" s="36"/>
      <c r="AP107" s="36"/>
      <c r="AQ107" s="36"/>
      <c r="AR107" s="40"/>
      <c r="AS107" s="3"/>
    </row>
    <row r="108" spans="1:45" s="10" customFormat="1" ht="15" customHeight="1" x14ac:dyDescent="0.25">
      <c r="A108" s="24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9"/>
      <c r="AG108" s="36"/>
      <c r="AH108" s="36"/>
      <c r="AI108" s="36"/>
      <c r="AJ108" s="36"/>
      <c r="AK108" s="36"/>
      <c r="AL108" s="25"/>
      <c r="AM108" s="25"/>
      <c r="AN108" s="25"/>
      <c r="AO108" s="36"/>
      <c r="AP108" s="36"/>
      <c r="AQ108" s="36"/>
      <c r="AR108" s="40"/>
      <c r="AS108" s="3"/>
    </row>
    <row r="109" spans="1:45" s="10" customFormat="1" ht="15" customHeight="1" x14ac:dyDescent="0.25">
      <c r="A109" s="24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9"/>
      <c r="AG109" s="36"/>
      <c r="AH109" s="36"/>
      <c r="AI109" s="36"/>
      <c r="AJ109" s="36"/>
      <c r="AK109" s="36"/>
      <c r="AL109" s="25"/>
      <c r="AM109" s="25"/>
      <c r="AN109" s="25"/>
      <c r="AO109" s="36"/>
      <c r="AP109" s="36"/>
      <c r="AQ109" s="36"/>
      <c r="AR109" s="40"/>
      <c r="AS109" s="3"/>
    </row>
    <row r="110" spans="1:45" s="10" customFormat="1" ht="15" customHeight="1" x14ac:dyDescent="0.25">
      <c r="A110" s="24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9"/>
      <c r="AG110" s="36"/>
      <c r="AH110" s="36"/>
      <c r="AI110" s="36"/>
      <c r="AJ110" s="36"/>
      <c r="AK110" s="36"/>
      <c r="AL110" s="25"/>
      <c r="AM110" s="25"/>
      <c r="AN110" s="25"/>
      <c r="AO110" s="36"/>
      <c r="AP110" s="36"/>
      <c r="AQ110" s="36"/>
      <c r="AR110" s="40"/>
      <c r="AS110" s="3"/>
    </row>
    <row r="111" spans="1:45" s="10" customFormat="1" ht="15" customHeight="1" x14ac:dyDescent="0.25">
      <c r="A111" s="24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9"/>
      <c r="AG111" s="36"/>
      <c r="AH111" s="36"/>
      <c r="AI111" s="36"/>
      <c r="AJ111" s="36"/>
      <c r="AK111" s="36"/>
      <c r="AL111" s="25"/>
      <c r="AM111" s="25"/>
      <c r="AN111" s="25"/>
      <c r="AO111" s="36"/>
      <c r="AP111" s="36"/>
      <c r="AQ111" s="36"/>
      <c r="AR111" s="40"/>
      <c r="AS111" s="3"/>
    </row>
    <row r="112" spans="1:45" s="10" customFormat="1" ht="15" customHeight="1" x14ac:dyDescent="0.25">
      <c r="A112" s="24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9"/>
      <c r="AG112" s="36"/>
      <c r="AH112" s="36"/>
      <c r="AI112" s="36"/>
      <c r="AJ112" s="36"/>
      <c r="AK112" s="36"/>
      <c r="AL112" s="25"/>
      <c r="AM112" s="25"/>
      <c r="AN112" s="25"/>
      <c r="AO112" s="36"/>
      <c r="AP112" s="36"/>
      <c r="AQ112" s="36"/>
      <c r="AR112" s="40"/>
      <c r="AS112" s="3"/>
    </row>
    <row r="113" spans="1:45" s="10" customFormat="1" ht="15" customHeight="1" x14ac:dyDescent="0.25">
      <c r="A113" s="24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9"/>
      <c r="AG113" s="36"/>
      <c r="AH113" s="36"/>
      <c r="AI113" s="36"/>
      <c r="AJ113" s="36"/>
      <c r="AK113" s="36"/>
      <c r="AL113" s="25"/>
      <c r="AM113" s="25"/>
      <c r="AN113" s="25"/>
      <c r="AO113" s="36"/>
      <c r="AP113" s="36"/>
      <c r="AQ113" s="36"/>
      <c r="AR113" s="40"/>
      <c r="AS113" s="3"/>
    </row>
    <row r="114" spans="1:45" s="10" customFormat="1" ht="15" customHeight="1" x14ac:dyDescent="0.25">
      <c r="A114" s="24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9"/>
      <c r="AG114" s="36"/>
      <c r="AH114" s="36"/>
      <c r="AI114" s="36"/>
      <c r="AJ114" s="36"/>
      <c r="AK114" s="36"/>
      <c r="AL114" s="25"/>
      <c r="AM114" s="25"/>
      <c r="AN114" s="25"/>
      <c r="AO114" s="36"/>
      <c r="AP114" s="36"/>
      <c r="AQ114" s="36"/>
      <c r="AR114" s="40"/>
      <c r="AS114" s="3"/>
    </row>
    <row r="115" spans="1:45" s="10" customFormat="1" ht="15" customHeight="1" x14ac:dyDescent="0.25">
      <c r="A115" s="24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9"/>
      <c r="AG115" s="36"/>
      <c r="AH115" s="36"/>
      <c r="AI115" s="36"/>
      <c r="AJ115" s="36"/>
      <c r="AK115" s="36"/>
      <c r="AL115" s="25"/>
      <c r="AM115" s="25"/>
      <c r="AN115" s="25"/>
      <c r="AO115" s="36"/>
      <c r="AP115" s="36"/>
      <c r="AQ115" s="36"/>
      <c r="AR115" s="40"/>
      <c r="AS115" s="3"/>
    </row>
    <row r="116" spans="1:45" s="10" customFormat="1" ht="15" customHeight="1" x14ac:dyDescent="0.25">
      <c r="A116" s="24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9"/>
      <c r="AG116" s="36"/>
      <c r="AH116" s="36"/>
      <c r="AI116" s="36"/>
      <c r="AJ116" s="36"/>
      <c r="AK116" s="36"/>
      <c r="AL116" s="25"/>
      <c r="AM116" s="25"/>
      <c r="AN116" s="25"/>
      <c r="AO116" s="36"/>
      <c r="AP116" s="36"/>
      <c r="AQ116" s="36"/>
      <c r="AR116" s="40"/>
      <c r="AS116" s="3"/>
    </row>
    <row r="117" spans="1:45" s="10" customFormat="1" ht="15" customHeight="1" x14ac:dyDescent="0.25">
      <c r="A117" s="24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9"/>
      <c r="AG117" s="36"/>
      <c r="AH117" s="36"/>
      <c r="AI117" s="36"/>
      <c r="AJ117" s="36"/>
      <c r="AK117" s="36"/>
      <c r="AL117" s="25"/>
      <c r="AM117" s="25"/>
      <c r="AN117" s="25"/>
      <c r="AO117" s="36"/>
      <c r="AP117" s="36"/>
      <c r="AQ117" s="36"/>
      <c r="AR117" s="40"/>
      <c r="AS117" s="3"/>
    </row>
    <row r="118" spans="1:45" s="10" customFormat="1" ht="15" customHeight="1" x14ac:dyDescent="0.25">
      <c r="A118" s="24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9"/>
      <c r="AG118" s="36"/>
      <c r="AH118" s="36"/>
      <c r="AI118" s="36"/>
      <c r="AJ118" s="36"/>
      <c r="AK118" s="36"/>
      <c r="AL118" s="25"/>
      <c r="AM118" s="25"/>
      <c r="AN118" s="25"/>
      <c r="AO118" s="36"/>
      <c r="AP118" s="36"/>
      <c r="AQ118" s="36"/>
      <c r="AR118" s="40"/>
      <c r="AS118" s="3"/>
    </row>
    <row r="119" spans="1:45" s="10" customFormat="1" ht="15" customHeight="1" x14ac:dyDescent="0.25">
      <c r="A119" s="24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9"/>
      <c r="AG119" s="36"/>
      <c r="AH119" s="36"/>
      <c r="AI119" s="36"/>
      <c r="AJ119" s="36"/>
      <c r="AK119" s="36"/>
      <c r="AL119" s="25"/>
      <c r="AM119" s="25"/>
      <c r="AN119" s="25"/>
      <c r="AO119" s="36"/>
      <c r="AP119" s="36"/>
      <c r="AQ119" s="36"/>
      <c r="AR119" s="40"/>
      <c r="AS119" s="3"/>
    </row>
    <row r="120" spans="1:45" s="10" customFormat="1" ht="15" customHeight="1" x14ac:dyDescent="0.25">
      <c r="A120" s="24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9"/>
      <c r="AG120" s="36"/>
      <c r="AH120" s="36"/>
      <c r="AI120" s="36"/>
      <c r="AJ120" s="36"/>
      <c r="AK120" s="36"/>
      <c r="AL120" s="25"/>
      <c r="AM120" s="25"/>
      <c r="AN120" s="25"/>
      <c r="AO120" s="36"/>
      <c r="AP120" s="36"/>
      <c r="AQ120" s="36"/>
      <c r="AR120" s="40"/>
      <c r="AS120" s="3"/>
    </row>
    <row r="121" spans="1:45" s="10" customFormat="1" ht="15" customHeight="1" x14ac:dyDescent="0.25">
      <c r="A121" s="24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9"/>
      <c r="AG121" s="36"/>
      <c r="AH121" s="36"/>
      <c r="AI121" s="36"/>
      <c r="AJ121" s="36"/>
      <c r="AK121" s="36"/>
      <c r="AL121" s="25"/>
      <c r="AM121" s="25"/>
      <c r="AN121" s="25"/>
      <c r="AO121" s="36"/>
      <c r="AP121" s="36"/>
      <c r="AQ121" s="36"/>
      <c r="AR121" s="40"/>
      <c r="AS121" s="3"/>
    </row>
    <row r="122" spans="1:45" s="10" customFormat="1" ht="15" customHeight="1" x14ac:dyDescent="0.25">
      <c r="A122" s="24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9"/>
      <c r="AG122" s="36"/>
      <c r="AH122" s="36"/>
      <c r="AI122" s="36"/>
      <c r="AJ122" s="36"/>
      <c r="AK122" s="36"/>
      <c r="AL122" s="25"/>
      <c r="AM122" s="25"/>
      <c r="AN122" s="25"/>
      <c r="AO122" s="36"/>
      <c r="AP122" s="36"/>
      <c r="AQ122" s="36"/>
      <c r="AR122" s="40"/>
      <c r="AS122" s="3"/>
    </row>
    <row r="123" spans="1:45" s="10" customFormat="1" ht="15" customHeight="1" x14ac:dyDescent="0.25">
      <c r="A123" s="24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9"/>
      <c r="AG123" s="36"/>
      <c r="AH123" s="36"/>
      <c r="AI123" s="36"/>
      <c r="AJ123" s="36"/>
      <c r="AK123" s="36"/>
      <c r="AL123" s="25"/>
      <c r="AM123" s="25"/>
      <c r="AN123" s="25"/>
      <c r="AO123" s="36"/>
      <c r="AP123" s="36"/>
      <c r="AQ123" s="36"/>
      <c r="AR123" s="40"/>
      <c r="AS123" s="3"/>
    </row>
    <row r="124" spans="1:45" s="10" customFormat="1" ht="15" customHeight="1" x14ac:dyDescent="0.25">
      <c r="A124" s="24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9"/>
      <c r="AG124" s="36"/>
      <c r="AH124" s="36"/>
      <c r="AI124" s="36"/>
      <c r="AJ124" s="36"/>
      <c r="AK124" s="36"/>
      <c r="AL124" s="25"/>
      <c r="AM124" s="25"/>
      <c r="AN124" s="25"/>
      <c r="AO124" s="36"/>
      <c r="AP124" s="36"/>
      <c r="AQ124" s="36"/>
      <c r="AR124" s="40"/>
      <c r="AS124" s="3"/>
    </row>
    <row r="125" spans="1:45" s="10" customFormat="1" ht="15" customHeight="1" x14ac:dyDescent="0.25">
      <c r="A125" s="24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9"/>
      <c r="AG125" s="36"/>
      <c r="AH125" s="36"/>
      <c r="AI125" s="36"/>
      <c r="AJ125" s="36"/>
      <c r="AK125" s="36"/>
      <c r="AL125" s="25"/>
      <c r="AM125" s="25"/>
      <c r="AN125" s="25"/>
      <c r="AO125" s="36"/>
      <c r="AP125" s="36"/>
      <c r="AQ125" s="36"/>
      <c r="AR125" s="40"/>
      <c r="AS125" s="3"/>
    </row>
    <row r="126" spans="1:45" s="10" customFormat="1" ht="15" customHeight="1" x14ac:dyDescent="0.25">
      <c r="A126" s="24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9"/>
      <c r="AG126" s="36"/>
      <c r="AH126" s="36"/>
      <c r="AI126" s="36"/>
      <c r="AJ126" s="36"/>
      <c r="AK126" s="36"/>
      <c r="AL126" s="25"/>
      <c r="AM126" s="25"/>
      <c r="AN126" s="25"/>
      <c r="AO126" s="36"/>
      <c r="AP126" s="36"/>
      <c r="AQ126" s="36"/>
      <c r="AR126" s="40"/>
      <c r="AS126" s="3"/>
    </row>
    <row r="127" spans="1:45" s="10" customFormat="1" ht="15" customHeight="1" x14ac:dyDescent="0.25">
      <c r="A127" s="24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9"/>
      <c r="AG127" s="36"/>
      <c r="AH127" s="36"/>
      <c r="AI127" s="36"/>
      <c r="AJ127" s="36"/>
      <c r="AK127" s="36"/>
      <c r="AL127" s="25"/>
      <c r="AM127" s="25"/>
      <c r="AN127" s="25"/>
      <c r="AO127" s="36"/>
      <c r="AP127" s="36"/>
      <c r="AQ127" s="36"/>
      <c r="AR127" s="40"/>
      <c r="AS127" s="3"/>
    </row>
    <row r="128" spans="1:45" s="10" customFormat="1" ht="15" customHeight="1" x14ac:dyDescent="0.25">
      <c r="A128" s="24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9"/>
      <c r="AG128" s="36"/>
      <c r="AH128" s="36"/>
      <c r="AI128" s="36"/>
      <c r="AJ128" s="36"/>
      <c r="AK128" s="36"/>
      <c r="AL128" s="25"/>
      <c r="AM128" s="25"/>
      <c r="AN128" s="25"/>
      <c r="AO128" s="36"/>
      <c r="AP128" s="36"/>
      <c r="AQ128" s="36"/>
      <c r="AR128" s="40"/>
      <c r="AS128" s="3"/>
    </row>
    <row r="129" spans="1:45" s="10" customFormat="1" ht="15" customHeight="1" x14ac:dyDescent="0.25">
      <c r="A129" s="24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9"/>
      <c r="AG129" s="36"/>
      <c r="AH129" s="36"/>
      <c r="AI129" s="36"/>
      <c r="AJ129" s="36"/>
      <c r="AK129" s="36"/>
      <c r="AL129" s="25"/>
      <c r="AM129" s="25"/>
      <c r="AN129" s="25"/>
      <c r="AO129" s="36"/>
      <c r="AP129" s="36"/>
      <c r="AQ129" s="36"/>
      <c r="AR129" s="40"/>
      <c r="AS129" s="3"/>
    </row>
    <row r="130" spans="1:45" s="10" customFormat="1" ht="15" customHeight="1" x14ac:dyDescent="0.25">
      <c r="A130" s="24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9"/>
      <c r="AG130" s="36"/>
      <c r="AH130" s="36"/>
      <c r="AI130" s="36"/>
      <c r="AJ130" s="36"/>
      <c r="AK130" s="36"/>
      <c r="AL130" s="25"/>
      <c r="AM130" s="25"/>
      <c r="AN130" s="25"/>
      <c r="AO130" s="36"/>
      <c r="AP130" s="36"/>
      <c r="AQ130" s="36"/>
      <c r="AR130" s="40"/>
      <c r="AS130" s="3"/>
    </row>
    <row r="131" spans="1:45" s="10" customFormat="1" ht="15" customHeight="1" x14ac:dyDescent="0.25">
      <c r="A131" s="24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9"/>
      <c r="AG131" s="36"/>
      <c r="AH131" s="36"/>
      <c r="AI131" s="36"/>
      <c r="AJ131" s="36"/>
      <c r="AK131" s="36"/>
      <c r="AL131" s="25"/>
      <c r="AM131" s="25"/>
      <c r="AN131" s="25"/>
      <c r="AO131" s="36"/>
      <c r="AP131" s="36"/>
      <c r="AQ131" s="36"/>
      <c r="AR131" s="40"/>
      <c r="AS131" s="3"/>
    </row>
    <row r="132" spans="1:45" s="10" customFormat="1" ht="15" customHeight="1" x14ac:dyDescent="0.25">
      <c r="A132" s="24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9"/>
      <c r="AG132" s="36"/>
      <c r="AH132" s="36"/>
      <c r="AI132" s="36"/>
      <c r="AJ132" s="36"/>
      <c r="AK132" s="36"/>
      <c r="AL132" s="25"/>
      <c r="AM132" s="25"/>
      <c r="AN132" s="25"/>
      <c r="AO132" s="36"/>
      <c r="AP132" s="36"/>
      <c r="AQ132" s="36"/>
      <c r="AR132" s="40"/>
      <c r="AS132" s="3"/>
    </row>
    <row r="133" spans="1:45" s="10" customFormat="1" ht="15" customHeight="1" x14ac:dyDescent="0.25">
      <c r="A133" s="24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9"/>
      <c r="AG133" s="36"/>
      <c r="AH133" s="36"/>
      <c r="AI133" s="36"/>
      <c r="AJ133" s="36"/>
      <c r="AK133" s="36"/>
      <c r="AL133" s="25"/>
      <c r="AM133" s="25"/>
      <c r="AN133" s="25"/>
      <c r="AO133" s="36"/>
      <c r="AP133" s="36"/>
      <c r="AQ133" s="36"/>
      <c r="AR133" s="40"/>
      <c r="AS133" s="3"/>
    </row>
    <row r="134" spans="1:45" s="10" customFormat="1" ht="15" customHeight="1" x14ac:dyDescent="0.25">
      <c r="A134" s="24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9"/>
      <c r="AG134" s="36"/>
      <c r="AH134" s="36"/>
      <c r="AI134" s="36"/>
      <c r="AJ134" s="36"/>
      <c r="AK134" s="36"/>
      <c r="AL134" s="25"/>
      <c r="AM134" s="25"/>
      <c r="AN134" s="25"/>
      <c r="AO134" s="36"/>
      <c r="AP134" s="36"/>
      <c r="AQ134" s="36"/>
      <c r="AR134" s="40"/>
      <c r="AS134" s="3"/>
    </row>
    <row r="135" spans="1:45" s="10" customFormat="1" ht="15" customHeight="1" x14ac:dyDescent="0.25">
      <c r="A135" s="24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9"/>
      <c r="AG135" s="36"/>
      <c r="AH135" s="36"/>
      <c r="AI135" s="36"/>
      <c r="AJ135" s="36"/>
      <c r="AK135" s="36"/>
      <c r="AL135" s="25"/>
      <c r="AM135" s="25"/>
      <c r="AN135" s="25"/>
      <c r="AO135" s="36"/>
      <c r="AP135" s="36"/>
      <c r="AQ135" s="36"/>
      <c r="AR135" s="40"/>
      <c r="AS135" s="3"/>
    </row>
    <row r="136" spans="1:45" s="10" customFormat="1" ht="15" customHeight="1" x14ac:dyDescent="0.25">
      <c r="A136" s="24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9"/>
      <c r="AG136" s="36"/>
      <c r="AH136" s="36"/>
      <c r="AI136" s="36"/>
      <c r="AJ136" s="36"/>
      <c r="AK136" s="36"/>
      <c r="AL136" s="25"/>
      <c r="AM136" s="25"/>
      <c r="AN136" s="25"/>
      <c r="AO136" s="36"/>
      <c r="AP136" s="36"/>
      <c r="AQ136" s="36"/>
      <c r="AR136" s="40"/>
      <c r="AS136" s="3"/>
    </row>
    <row r="137" spans="1:45" s="10" customFormat="1" ht="15" customHeight="1" x14ac:dyDescent="0.25">
      <c r="A137" s="24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9"/>
      <c r="AG137" s="36"/>
      <c r="AH137" s="36"/>
      <c r="AI137" s="36"/>
      <c r="AJ137" s="36"/>
      <c r="AK137" s="36"/>
      <c r="AL137" s="25"/>
      <c r="AM137" s="25"/>
      <c r="AN137" s="25"/>
      <c r="AO137" s="36"/>
      <c r="AP137" s="36"/>
      <c r="AQ137" s="36"/>
      <c r="AR137" s="40"/>
      <c r="AS137" s="3"/>
    </row>
    <row r="138" spans="1:45" s="10" customFormat="1" ht="15" customHeight="1" x14ac:dyDescent="0.25">
      <c r="A138" s="24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9"/>
      <c r="AG138" s="36"/>
      <c r="AH138" s="36"/>
      <c r="AI138" s="36"/>
      <c r="AJ138" s="36"/>
      <c r="AK138" s="36"/>
      <c r="AL138" s="25"/>
      <c r="AM138" s="25"/>
      <c r="AN138" s="25"/>
      <c r="AO138" s="36"/>
      <c r="AP138" s="36"/>
      <c r="AQ138" s="36"/>
      <c r="AR138" s="40"/>
      <c r="AS138" s="3"/>
    </row>
    <row r="139" spans="1:45" s="10" customFormat="1" ht="15" customHeight="1" x14ac:dyDescent="0.25">
      <c r="A139" s="24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9"/>
      <c r="AG139" s="36"/>
      <c r="AH139" s="36"/>
      <c r="AI139" s="36"/>
      <c r="AJ139" s="36"/>
      <c r="AK139" s="36"/>
      <c r="AL139" s="25"/>
      <c r="AM139" s="25"/>
      <c r="AN139" s="25"/>
      <c r="AO139" s="36"/>
      <c r="AP139" s="36"/>
      <c r="AQ139" s="36"/>
      <c r="AR139" s="40"/>
      <c r="AS139" s="3"/>
    </row>
    <row r="140" spans="1:45" s="10" customFormat="1" ht="15" customHeight="1" x14ac:dyDescent="0.25">
      <c r="A140" s="24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9"/>
      <c r="AG140" s="36"/>
      <c r="AH140" s="36"/>
      <c r="AI140" s="36"/>
      <c r="AJ140" s="36"/>
      <c r="AK140" s="36"/>
      <c r="AL140" s="25"/>
      <c r="AM140" s="25"/>
      <c r="AN140" s="25"/>
      <c r="AO140" s="36"/>
      <c r="AP140" s="36"/>
      <c r="AQ140" s="36"/>
      <c r="AR140" s="40"/>
      <c r="AS140" s="3"/>
    </row>
    <row r="141" spans="1:45" s="10" customFormat="1" ht="15" customHeight="1" x14ac:dyDescent="0.25">
      <c r="A141" s="24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9"/>
      <c r="AG141" s="36"/>
      <c r="AH141" s="36"/>
      <c r="AI141" s="36"/>
      <c r="AJ141" s="36"/>
      <c r="AK141" s="36"/>
      <c r="AL141" s="25"/>
      <c r="AM141" s="25"/>
      <c r="AN141" s="25"/>
      <c r="AO141" s="36"/>
      <c r="AP141" s="36"/>
      <c r="AQ141" s="36"/>
      <c r="AR141" s="40"/>
      <c r="AS141" s="3"/>
    </row>
    <row r="142" spans="1:45" s="10" customFormat="1" ht="15" customHeight="1" x14ac:dyDescent="0.25">
      <c r="A142" s="24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9"/>
      <c r="AG142" s="36"/>
      <c r="AH142" s="36"/>
      <c r="AI142" s="36"/>
      <c r="AJ142" s="36"/>
      <c r="AK142" s="36"/>
      <c r="AL142" s="25"/>
      <c r="AM142" s="25"/>
      <c r="AN142" s="25"/>
      <c r="AO142" s="36"/>
      <c r="AP142" s="36"/>
      <c r="AQ142" s="36"/>
      <c r="AR142" s="40"/>
      <c r="AS142" s="3"/>
    </row>
    <row r="143" spans="1:45" s="10" customFormat="1" ht="15" customHeight="1" x14ac:dyDescent="0.25">
      <c r="A143" s="24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9"/>
      <c r="AG143" s="36"/>
      <c r="AH143" s="36"/>
      <c r="AI143" s="36"/>
      <c r="AJ143" s="36"/>
      <c r="AK143" s="36"/>
      <c r="AL143" s="25"/>
      <c r="AM143" s="25"/>
      <c r="AN143" s="25"/>
      <c r="AO143" s="36"/>
      <c r="AP143" s="36"/>
      <c r="AQ143" s="36"/>
      <c r="AR143" s="40"/>
      <c r="AS143" s="3"/>
    </row>
    <row r="144" spans="1:45" s="10" customFormat="1" ht="15" customHeight="1" x14ac:dyDescent="0.25">
      <c r="A144" s="24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9"/>
      <c r="AG144" s="36"/>
      <c r="AH144" s="36"/>
      <c r="AI144" s="36"/>
      <c r="AJ144" s="36"/>
      <c r="AK144" s="36"/>
      <c r="AL144" s="25"/>
      <c r="AM144" s="25"/>
      <c r="AN144" s="25"/>
      <c r="AO144" s="36"/>
      <c r="AP144" s="36"/>
      <c r="AQ144" s="36"/>
      <c r="AR144" s="40"/>
      <c r="AS144" s="3"/>
    </row>
    <row r="145" spans="1:45" s="10" customFormat="1" ht="15" customHeight="1" x14ac:dyDescent="0.25">
      <c r="A145" s="24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9"/>
      <c r="AG145" s="36"/>
      <c r="AH145" s="36"/>
      <c r="AI145" s="36"/>
      <c r="AJ145" s="36"/>
      <c r="AK145" s="36"/>
      <c r="AL145" s="25"/>
      <c r="AM145" s="25"/>
      <c r="AN145" s="25"/>
      <c r="AO145" s="36"/>
      <c r="AP145" s="36"/>
      <c r="AQ145" s="36"/>
      <c r="AR145" s="40"/>
      <c r="AS145" s="3"/>
    </row>
    <row r="146" spans="1:45" s="10" customFormat="1" ht="15" customHeight="1" x14ac:dyDescent="0.25">
      <c r="A146" s="24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9"/>
      <c r="AG146" s="36"/>
      <c r="AH146" s="36"/>
      <c r="AI146" s="36"/>
      <c r="AJ146" s="36"/>
      <c r="AK146" s="36"/>
      <c r="AL146" s="25"/>
      <c r="AM146" s="25"/>
      <c r="AN146" s="25"/>
      <c r="AO146" s="36"/>
      <c r="AP146" s="36"/>
      <c r="AQ146" s="36"/>
      <c r="AR146" s="40"/>
      <c r="AS146" s="3"/>
    </row>
    <row r="147" spans="1:45" s="10" customFormat="1" ht="15" customHeight="1" x14ac:dyDescent="0.25">
      <c r="A147" s="24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9"/>
      <c r="AG147" s="36"/>
      <c r="AH147" s="36"/>
      <c r="AI147" s="36"/>
      <c r="AJ147" s="36"/>
      <c r="AK147" s="36"/>
      <c r="AL147" s="25"/>
      <c r="AM147" s="25"/>
      <c r="AN147" s="25"/>
      <c r="AO147" s="36"/>
      <c r="AP147" s="36"/>
      <c r="AQ147" s="36"/>
      <c r="AR147" s="40"/>
      <c r="AS147" s="3"/>
    </row>
    <row r="148" spans="1:45" s="10" customFormat="1" ht="15" customHeight="1" x14ac:dyDescent="0.25">
      <c r="A148" s="24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9"/>
      <c r="AG148" s="36"/>
      <c r="AH148" s="36"/>
      <c r="AI148" s="36"/>
      <c r="AJ148" s="36"/>
      <c r="AK148" s="36"/>
      <c r="AL148" s="25"/>
      <c r="AM148" s="25"/>
      <c r="AN148" s="25"/>
      <c r="AO148" s="36"/>
      <c r="AP148" s="36"/>
      <c r="AQ148" s="36"/>
      <c r="AR148" s="40"/>
      <c r="AS148" s="3"/>
    </row>
    <row r="149" spans="1:45" s="10" customFormat="1" ht="15" customHeight="1" x14ac:dyDescent="0.25">
      <c r="A149" s="24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9"/>
      <c r="AG149" s="36"/>
      <c r="AH149" s="36"/>
      <c r="AI149" s="36"/>
      <c r="AJ149" s="36"/>
      <c r="AK149" s="36"/>
      <c r="AL149" s="25"/>
      <c r="AM149" s="25"/>
      <c r="AN149" s="25"/>
      <c r="AO149" s="36"/>
      <c r="AP149" s="36"/>
      <c r="AQ149" s="36"/>
      <c r="AR149" s="40"/>
      <c r="AS149" s="3"/>
    </row>
    <row r="150" spans="1:45" s="10" customFormat="1" ht="15" customHeight="1" x14ac:dyDescent="0.25">
      <c r="A150" s="24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9"/>
      <c r="AG150" s="36"/>
      <c r="AH150" s="36"/>
      <c r="AI150" s="36"/>
      <c r="AJ150" s="36"/>
      <c r="AK150" s="36"/>
      <c r="AL150" s="25"/>
      <c r="AM150" s="25"/>
      <c r="AN150" s="25"/>
      <c r="AO150" s="36"/>
      <c r="AP150" s="36"/>
      <c r="AQ150" s="36"/>
      <c r="AR150" s="40"/>
      <c r="AS150" s="3"/>
    </row>
    <row r="151" spans="1:45" s="10" customFormat="1" ht="15" customHeight="1" x14ac:dyDescent="0.25">
      <c r="A151" s="24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9"/>
      <c r="AG151" s="36"/>
      <c r="AH151" s="36"/>
      <c r="AI151" s="36"/>
      <c r="AJ151" s="36"/>
      <c r="AK151" s="36"/>
      <c r="AL151" s="25"/>
      <c r="AM151" s="25"/>
      <c r="AN151" s="25"/>
      <c r="AO151" s="36"/>
      <c r="AP151" s="36"/>
      <c r="AQ151" s="36"/>
      <c r="AR151" s="40"/>
      <c r="AS151" s="3"/>
    </row>
    <row r="152" spans="1:45" s="10" customFormat="1" ht="15" customHeight="1" x14ac:dyDescent="0.25">
      <c r="A152" s="24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9"/>
      <c r="AG152" s="36"/>
      <c r="AH152" s="36"/>
      <c r="AI152" s="36"/>
      <c r="AJ152" s="36"/>
      <c r="AK152" s="36"/>
      <c r="AL152" s="25"/>
      <c r="AM152" s="25"/>
      <c r="AN152" s="25"/>
      <c r="AO152" s="36"/>
      <c r="AP152" s="36"/>
      <c r="AQ152" s="36"/>
      <c r="AR152" s="40"/>
      <c r="AS152" s="3"/>
    </row>
    <row r="153" spans="1:45" s="10" customFormat="1" ht="15" customHeight="1" x14ac:dyDescent="0.25">
      <c r="A153" s="24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9"/>
      <c r="AG153" s="36"/>
      <c r="AH153" s="36"/>
      <c r="AI153" s="36"/>
      <c r="AJ153" s="36"/>
      <c r="AK153" s="36"/>
      <c r="AL153" s="25"/>
      <c r="AM153" s="25"/>
      <c r="AN153" s="25"/>
      <c r="AO153" s="36"/>
      <c r="AP153" s="36"/>
      <c r="AQ153" s="36"/>
      <c r="AR153" s="40"/>
      <c r="AS153" s="3"/>
    </row>
    <row r="154" spans="1:45" s="10" customFormat="1" ht="15" customHeight="1" x14ac:dyDescent="0.25">
      <c r="A154" s="24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9"/>
      <c r="AG154" s="36"/>
      <c r="AH154" s="36"/>
      <c r="AI154" s="36"/>
      <c r="AJ154" s="36"/>
      <c r="AK154" s="36"/>
      <c r="AL154" s="25"/>
      <c r="AM154" s="25"/>
      <c r="AN154" s="25"/>
      <c r="AO154" s="36"/>
      <c r="AP154" s="36"/>
      <c r="AQ154" s="36"/>
      <c r="AR154" s="40"/>
      <c r="AS154" s="3"/>
    </row>
    <row r="155" spans="1:45" s="10" customFormat="1" ht="15" customHeight="1" x14ac:dyDescent="0.25">
      <c r="A155" s="24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9"/>
      <c r="AG155" s="36"/>
      <c r="AH155" s="36"/>
      <c r="AI155" s="36"/>
      <c r="AJ155" s="36"/>
      <c r="AK155" s="36"/>
      <c r="AL155" s="25"/>
      <c r="AM155" s="25"/>
      <c r="AN155" s="25"/>
      <c r="AO155" s="36"/>
      <c r="AP155" s="36"/>
      <c r="AQ155" s="36"/>
      <c r="AR155" s="40"/>
      <c r="AS155" s="3"/>
    </row>
    <row r="156" spans="1:45" s="10" customFormat="1" ht="15" customHeight="1" x14ac:dyDescent="0.25">
      <c r="A156" s="24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9"/>
      <c r="AG156" s="36"/>
      <c r="AH156" s="36"/>
      <c r="AI156" s="36"/>
      <c r="AJ156" s="36"/>
      <c r="AK156" s="36"/>
      <c r="AL156" s="25"/>
      <c r="AM156" s="25"/>
      <c r="AN156" s="25"/>
      <c r="AO156" s="36"/>
      <c r="AP156" s="36"/>
      <c r="AQ156" s="36"/>
      <c r="AR156" s="40"/>
      <c r="AS156" s="3"/>
    </row>
    <row r="157" spans="1:45" s="10" customFormat="1" ht="15" customHeight="1" x14ac:dyDescent="0.25">
      <c r="A157" s="24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9"/>
      <c r="AG157" s="36"/>
      <c r="AH157" s="36"/>
      <c r="AI157" s="36"/>
      <c r="AJ157" s="36"/>
      <c r="AK157" s="36"/>
      <c r="AL157" s="25"/>
      <c r="AM157" s="25"/>
      <c r="AN157" s="25"/>
      <c r="AO157" s="36"/>
      <c r="AP157" s="36"/>
      <c r="AQ157" s="36"/>
      <c r="AR157" s="40"/>
      <c r="AS157" s="3"/>
    </row>
    <row r="158" spans="1:45" s="10" customFormat="1" ht="15" customHeight="1" x14ac:dyDescent="0.25">
      <c r="A158" s="24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9"/>
      <c r="AG158" s="36"/>
      <c r="AH158" s="36"/>
      <c r="AI158" s="36"/>
      <c r="AJ158" s="36"/>
      <c r="AK158" s="36"/>
      <c r="AL158" s="25"/>
      <c r="AM158" s="25"/>
      <c r="AN158" s="25"/>
      <c r="AO158" s="36"/>
      <c r="AP158" s="36"/>
      <c r="AQ158" s="36"/>
      <c r="AR158" s="40"/>
      <c r="AS158" s="3"/>
    </row>
    <row r="159" spans="1:45" s="10" customFormat="1" ht="15" customHeight="1" x14ac:dyDescent="0.25">
      <c r="A159" s="24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9"/>
      <c r="AG159" s="36"/>
      <c r="AH159" s="36"/>
      <c r="AI159" s="36"/>
      <c r="AJ159" s="36"/>
      <c r="AK159" s="36"/>
      <c r="AL159" s="25"/>
      <c r="AM159" s="25"/>
      <c r="AN159" s="25"/>
      <c r="AO159" s="36"/>
      <c r="AP159" s="36"/>
      <c r="AQ159" s="36"/>
      <c r="AR159" s="40"/>
      <c r="AS159" s="3"/>
    </row>
    <row r="160" spans="1:45" s="10" customFormat="1" ht="15" customHeight="1" x14ac:dyDescent="0.25">
      <c r="A160" s="24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9"/>
      <c r="AG160" s="36"/>
      <c r="AH160" s="36"/>
      <c r="AI160" s="36"/>
      <c r="AJ160" s="36"/>
      <c r="AK160" s="36"/>
      <c r="AL160" s="25"/>
      <c r="AM160" s="25"/>
      <c r="AN160" s="25"/>
      <c r="AO160" s="36"/>
      <c r="AP160" s="36"/>
      <c r="AQ160" s="36"/>
      <c r="AR160" s="40"/>
      <c r="AS160" s="3"/>
    </row>
    <row r="161" spans="1:45" s="10" customFormat="1" ht="15" customHeight="1" x14ac:dyDescent="0.25">
      <c r="A161" s="24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9"/>
      <c r="AG161" s="36"/>
      <c r="AH161" s="36"/>
      <c r="AI161" s="36"/>
      <c r="AJ161" s="36"/>
      <c r="AK161" s="36"/>
      <c r="AL161" s="25"/>
      <c r="AM161" s="25"/>
      <c r="AN161" s="25"/>
      <c r="AO161" s="36"/>
      <c r="AP161" s="36"/>
      <c r="AQ161" s="36"/>
      <c r="AR161" s="40"/>
      <c r="AS161" s="3"/>
    </row>
    <row r="162" spans="1:45" s="10" customFormat="1" ht="15" customHeight="1" x14ac:dyDescent="0.25">
      <c r="A162" s="24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9"/>
      <c r="AG162" s="36"/>
      <c r="AH162" s="36"/>
      <c r="AI162" s="36"/>
      <c r="AJ162" s="36"/>
      <c r="AK162" s="36"/>
      <c r="AL162" s="25"/>
      <c r="AM162" s="25"/>
      <c r="AN162" s="25"/>
      <c r="AO162" s="36"/>
      <c r="AP162" s="36"/>
      <c r="AQ162" s="36"/>
      <c r="AR162" s="40"/>
      <c r="AS162" s="3"/>
    </row>
    <row r="163" spans="1:45" s="10" customFormat="1" ht="15" customHeight="1" x14ac:dyDescent="0.25">
      <c r="A163" s="24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9"/>
      <c r="AG163" s="36"/>
      <c r="AH163" s="36"/>
      <c r="AI163" s="36"/>
      <c r="AJ163" s="36"/>
      <c r="AK163" s="36"/>
      <c r="AL163" s="25"/>
      <c r="AM163" s="25"/>
      <c r="AN163" s="25"/>
      <c r="AO163" s="36"/>
      <c r="AP163" s="36"/>
      <c r="AQ163" s="36"/>
      <c r="AR163" s="40"/>
      <c r="AS163" s="3"/>
    </row>
    <row r="164" spans="1:45" s="10" customFormat="1" ht="15" customHeight="1" x14ac:dyDescent="0.25">
      <c r="A164" s="24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9"/>
      <c r="AG164" s="36"/>
      <c r="AH164" s="36"/>
      <c r="AI164" s="36"/>
      <c r="AJ164" s="36"/>
      <c r="AK164" s="36"/>
      <c r="AL164" s="25"/>
      <c r="AM164" s="25"/>
      <c r="AN164" s="25"/>
      <c r="AO164" s="36"/>
      <c r="AP164" s="36"/>
      <c r="AQ164" s="36"/>
      <c r="AR164" s="40"/>
      <c r="AS164" s="3"/>
    </row>
    <row r="165" spans="1:45" s="10" customFormat="1" ht="15" customHeight="1" x14ac:dyDescent="0.25">
      <c r="A165" s="24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9"/>
      <c r="AG165" s="36"/>
      <c r="AH165" s="36"/>
      <c r="AI165" s="36"/>
      <c r="AJ165" s="36"/>
      <c r="AK165" s="36"/>
      <c r="AL165" s="25"/>
      <c r="AM165" s="25"/>
      <c r="AN165" s="25"/>
      <c r="AO165" s="36"/>
      <c r="AP165" s="36"/>
      <c r="AQ165" s="36"/>
      <c r="AR165" s="40"/>
      <c r="AS165" s="3"/>
    </row>
    <row r="166" spans="1:45" s="10" customFormat="1" ht="15" customHeight="1" x14ac:dyDescent="0.25">
      <c r="A166" s="24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9"/>
      <c r="AG166" s="36"/>
      <c r="AH166" s="36"/>
      <c r="AI166" s="36"/>
      <c r="AJ166" s="36"/>
      <c r="AK166" s="36"/>
      <c r="AL166" s="25"/>
      <c r="AM166" s="25"/>
      <c r="AN166" s="25"/>
      <c r="AO166" s="36"/>
      <c r="AP166" s="36"/>
      <c r="AQ166" s="36"/>
      <c r="AR166" s="40"/>
      <c r="AS166" s="3"/>
    </row>
    <row r="167" spans="1:45" s="10" customFormat="1" ht="15" customHeight="1" x14ac:dyDescent="0.25">
      <c r="A167" s="24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9"/>
      <c r="AG167" s="36"/>
      <c r="AH167" s="36"/>
      <c r="AI167" s="36"/>
      <c r="AJ167" s="36"/>
      <c r="AK167" s="36"/>
      <c r="AL167" s="25"/>
      <c r="AM167" s="25"/>
      <c r="AN167" s="25"/>
      <c r="AO167" s="36"/>
      <c r="AP167" s="36"/>
      <c r="AQ167" s="36"/>
      <c r="AR167" s="40"/>
      <c r="AS167" s="3"/>
    </row>
    <row r="168" spans="1:45" s="10" customFormat="1" ht="15" customHeight="1" x14ac:dyDescent="0.25">
      <c r="A168" s="24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9"/>
      <c r="AG168" s="36"/>
      <c r="AH168" s="36"/>
      <c r="AI168" s="36"/>
      <c r="AJ168" s="36"/>
      <c r="AK168" s="36"/>
      <c r="AL168" s="25"/>
      <c r="AM168" s="25"/>
      <c r="AN168" s="25"/>
      <c r="AO168" s="36"/>
      <c r="AP168" s="36"/>
      <c r="AQ168" s="36"/>
      <c r="AR168" s="40"/>
      <c r="AS168" s="3"/>
    </row>
    <row r="169" spans="1:45" s="10" customFormat="1" ht="15" customHeight="1" x14ac:dyDescent="0.25">
      <c r="A169" s="24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9"/>
      <c r="AG169" s="36"/>
      <c r="AH169" s="36"/>
      <c r="AI169" s="36"/>
      <c r="AJ169" s="36"/>
      <c r="AK169" s="36"/>
      <c r="AL169" s="25"/>
      <c r="AM169" s="25"/>
      <c r="AN169" s="25"/>
      <c r="AO169" s="36"/>
      <c r="AP169" s="36"/>
      <c r="AQ169" s="36"/>
      <c r="AR169" s="40"/>
      <c r="AS169" s="3"/>
    </row>
    <row r="170" spans="1:45" s="10" customFormat="1" ht="15" customHeight="1" x14ac:dyDescent="0.25">
      <c r="A170" s="24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9"/>
      <c r="AG170" s="36"/>
      <c r="AH170" s="36"/>
      <c r="AI170" s="36"/>
      <c r="AJ170" s="36"/>
      <c r="AK170" s="36"/>
      <c r="AL170" s="25"/>
      <c r="AM170" s="25"/>
      <c r="AN170" s="25"/>
      <c r="AO170" s="36"/>
      <c r="AP170" s="36"/>
      <c r="AQ170" s="36"/>
      <c r="AR170" s="40"/>
      <c r="AS170" s="3"/>
    </row>
    <row r="171" spans="1:45" s="10" customFormat="1" ht="15" customHeight="1" x14ac:dyDescent="0.25">
      <c r="A171" s="24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9"/>
      <c r="AG171" s="36"/>
      <c r="AH171" s="36"/>
      <c r="AI171" s="36"/>
      <c r="AJ171" s="36"/>
      <c r="AK171" s="36"/>
      <c r="AL171" s="25"/>
      <c r="AM171" s="25"/>
      <c r="AN171" s="25"/>
      <c r="AO171" s="36"/>
      <c r="AP171" s="36"/>
      <c r="AQ171" s="36"/>
      <c r="AR171" s="40"/>
      <c r="AS171" s="3"/>
    </row>
    <row r="172" spans="1:45" s="10" customFormat="1" ht="15" customHeight="1" x14ac:dyDescent="0.25">
      <c r="A172" s="24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9"/>
      <c r="AG172" s="36"/>
      <c r="AH172" s="36"/>
      <c r="AI172" s="36"/>
      <c r="AJ172" s="36"/>
      <c r="AK172" s="36"/>
      <c r="AL172" s="25"/>
      <c r="AM172" s="25"/>
      <c r="AN172" s="25"/>
      <c r="AO172" s="36"/>
      <c r="AP172" s="36"/>
      <c r="AQ172" s="36"/>
      <c r="AR172" s="40"/>
      <c r="AS172" s="3"/>
    </row>
    <row r="173" spans="1:45" s="10" customFormat="1" ht="15" customHeight="1" x14ac:dyDescent="0.25">
      <c r="A173" s="24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9"/>
      <c r="AG173" s="36"/>
      <c r="AH173" s="36"/>
      <c r="AI173" s="36"/>
      <c r="AJ173" s="36"/>
      <c r="AK173" s="36"/>
      <c r="AL173" s="25"/>
      <c r="AM173" s="25"/>
      <c r="AN173" s="25"/>
      <c r="AO173" s="36"/>
      <c r="AP173" s="36"/>
      <c r="AQ173" s="36"/>
      <c r="AR173" s="40"/>
      <c r="AS173" s="3"/>
    </row>
    <row r="174" spans="1:45" s="10" customFormat="1" ht="15" customHeight="1" x14ac:dyDescent="0.25">
      <c r="A174" s="24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9"/>
      <c r="AG174" s="36"/>
      <c r="AH174" s="36"/>
      <c r="AI174" s="36"/>
      <c r="AJ174" s="36"/>
      <c r="AK174" s="36"/>
      <c r="AL174" s="25"/>
      <c r="AM174" s="25"/>
      <c r="AN174" s="25"/>
      <c r="AO174" s="36"/>
      <c r="AP174" s="36"/>
      <c r="AQ174" s="36"/>
      <c r="AR174" s="40"/>
      <c r="AS174" s="3"/>
    </row>
    <row r="175" spans="1:45" s="10" customFormat="1" ht="15" customHeight="1" x14ac:dyDescent="0.25">
      <c r="A175" s="24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9"/>
      <c r="AG175" s="36"/>
      <c r="AH175" s="36"/>
      <c r="AI175" s="36"/>
      <c r="AJ175" s="36"/>
      <c r="AK175" s="36"/>
      <c r="AL175" s="25"/>
      <c r="AM175" s="25"/>
      <c r="AN175" s="25"/>
      <c r="AO175" s="36"/>
      <c r="AP175" s="36"/>
      <c r="AQ175" s="36"/>
      <c r="AR175" s="40"/>
      <c r="AS175" s="3"/>
    </row>
    <row r="176" spans="1:45" s="10" customFormat="1" ht="15" customHeight="1" x14ac:dyDescent="0.25">
      <c r="A176" s="24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9"/>
      <c r="AG176" s="36"/>
      <c r="AH176" s="36"/>
      <c r="AI176" s="36"/>
      <c r="AJ176" s="36"/>
      <c r="AK176" s="36"/>
      <c r="AL176" s="25"/>
      <c r="AM176" s="25"/>
      <c r="AN176" s="25"/>
      <c r="AO176" s="36"/>
      <c r="AP176" s="36"/>
      <c r="AQ176" s="36"/>
      <c r="AR176" s="40"/>
      <c r="AS176" s="3"/>
    </row>
    <row r="177" spans="1:45" s="10" customFormat="1" ht="15" customHeight="1" x14ac:dyDescent="0.25">
      <c r="A177" s="24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9"/>
      <c r="AG177" s="36"/>
      <c r="AH177" s="36"/>
      <c r="AI177" s="36"/>
      <c r="AJ177" s="36"/>
      <c r="AK177" s="36"/>
      <c r="AL177" s="25"/>
      <c r="AM177" s="25"/>
      <c r="AN177" s="25"/>
      <c r="AO177" s="36"/>
      <c r="AP177" s="36"/>
      <c r="AQ177" s="36"/>
      <c r="AR177" s="40"/>
      <c r="AS177" s="3"/>
    </row>
    <row r="178" spans="1:45" s="10" customFormat="1" ht="15" customHeight="1" x14ac:dyDescent="0.25">
      <c r="A178" s="24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9"/>
      <c r="AG178" s="36"/>
      <c r="AH178" s="36"/>
      <c r="AI178" s="36"/>
      <c r="AJ178" s="36"/>
      <c r="AK178" s="36"/>
      <c r="AL178" s="25"/>
      <c r="AM178" s="25"/>
      <c r="AN178" s="25"/>
      <c r="AO178" s="36"/>
      <c r="AP178" s="36"/>
      <c r="AQ178" s="36"/>
      <c r="AR178" s="40"/>
      <c r="AS178" s="3"/>
    </row>
    <row r="179" spans="1:45" s="10" customFormat="1" ht="15" customHeight="1" x14ac:dyDescent="0.25">
      <c r="A179" s="24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9"/>
      <c r="AG179" s="36"/>
      <c r="AH179" s="36"/>
      <c r="AI179" s="36"/>
      <c r="AJ179" s="36"/>
      <c r="AK179" s="36"/>
      <c r="AL179" s="25"/>
      <c r="AM179" s="25"/>
      <c r="AN179" s="25"/>
      <c r="AO179" s="36"/>
      <c r="AP179" s="36"/>
      <c r="AQ179" s="36"/>
      <c r="AR179" s="40"/>
      <c r="AS179" s="3"/>
    </row>
    <row r="180" spans="1:45" s="10" customFormat="1" ht="15" customHeight="1" x14ac:dyDescent="0.25">
      <c r="A180" s="24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9"/>
      <c r="AG180" s="36"/>
      <c r="AH180" s="36"/>
      <c r="AI180" s="36"/>
      <c r="AJ180" s="36"/>
      <c r="AK180" s="36"/>
      <c r="AL180" s="25"/>
      <c r="AM180" s="25"/>
      <c r="AN180" s="25"/>
      <c r="AO180" s="36"/>
      <c r="AP180" s="36"/>
      <c r="AQ180" s="36"/>
      <c r="AR180" s="40"/>
      <c r="AS180" s="3"/>
    </row>
    <row r="181" spans="1:45" s="10" customFormat="1" ht="15" customHeight="1" x14ac:dyDescent="0.25">
      <c r="A181" s="24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9"/>
      <c r="AG181" s="36"/>
      <c r="AH181" s="36"/>
      <c r="AI181" s="36"/>
      <c r="AJ181" s="36"/>
      <c r="AK181" s="36"/>
      <c r="AL181" s="25"/>
      <c r="AM181" s="25"/>
      <c r="AN181" s="25"/>
      <c r="AO181" s="36"/>
      <c r="AP181" s="36"/>
      <c r="AQ181" s="36"/>
      <c r="AR181" s="40"/>
      <c r="AS181" s="3"/>
    </row>
    <row r="182" spans="1:45" s="10" customFormat="1" ht="15" customHeight="1" x14ac:dyDescent="0.25">
      <c r="A182" s="24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9"/>
      <c r="AG182" s="36"/>
      <c r="AH182" s="36"/>
      <c r="AI182" s="36"/>
      <c r="AJ182" s="36"/>
      <c r="AK182" s="36"/>
      <c r="AL182" s="25"/>
      <c r="AM182" s="25"/>
      <c r="AN182" s="25"/>
      <c r="AO182" s="36"/>
      <c r="AP182" s="36"/>
      <c r="AQ182" s="36"/>
      <c r="AR182" s="40"/>
      <c r="AS182" s="3"/>
    </row>
    <row r="183" spans="1:45" s="10" customFormat="1" ht="15" customHeight="1" x14ac:dyDescent="0.25">
      <c r="A183" s="24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9"/>
      <c r="AG183" s="36"/>
      <c r="AH183" s="36"/>
      <c r="AI183" s="36"/>
      <c r="AJ183" s="36"/>
      <c r="AK183" s="36"/>
      <c r="AL183" s="25"/>
      <c r="AM183" s="25"/>
      <c r="AN183" s="25"/>
      <c r="AO183" s="36"/>
      <c r="AP183" s="36"/>
      <c r="AQ183" s="36"/>
      <c r="AR183" s="40"/>
      <c r="AS183" s="3"/>
    </row>
    <row r="184" spans="1:45" s="10" customFormat="1" ht="15" customHeight="1" x14ac:dyDescent="0.25">
      <c r="A184" s="24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9"/>
      <c r="AG184" s="36"/>
      <c r="AH184" s="36"/>
      <c r="AI184" s="36"/>
      <c r="AJ184" s="36"/>
      <c r="AK184" s="36"/>
      <c r="AL184" s="25"/>
      <c r="AM184" s="25"/>
      <c r="AN184" s="25"/>
      <c r="AO184" s="36"/>
      <c r="AP184" s="36"/>
      <c r="AQ184" s="36"/>
      <c r="AR184" s="40"/>
      <c r="AS184" s="3"/>
    </row>
    <row r="185" spans="1:45" s="10" customFormat="1" ht="15" customHeight="1" x14ac:dyDescent="0.25">
      <c r="A185" s="24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9"/>
      <c r="AG185" s="36"/>
      <c r="AH185" s="36"/>
      <c r="AI185" s="36"/>
      <c r="AJ185" s="36"/>
      <c r="AK185" s="36"/>
      <c r="AL185" s="25"/>
      <c r="AM185" s="25"/>
      <c r="AN185" s="25"/>
      <c r="AO185" s="36"/>
      <c r="AP185" s="36"/>
      <c r="AQ185" s="36"/>
      <c r="AR185" s="40"/>
      <c r="AS185" s="3"/>
    </row>
    <row r="186" spans="1:45" s="10" customFormat="1" ht="15" customHeight="1" x14ac:dyDescent="0.25">
      <c r="A186" s="24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9"/>
      <c r="AG186" s="36"/>
      <c r="AH186" s="36"/>
      <c r="AI186" s="36"/>
      <c r="AJ186" s="36"/>
      <c r="AK186" s="36"/>
      <c r="AL186" s="25"/>
      <c r="AM186" s="25"/>
      <c r="AN186" s="25"/>
      <c r="AO186" s="36"/>
      <c r="AP186" s="36"/>
      <c r="AQ186" s="36"/>
      <c r="AR186" s="40"/>
      <c r="AS186" s="3"/>
    </row>
    <row r="187" spans="1:45" s="10" customFormat="1" ht="15" customHeight="1" x14ac:dyDescent="0.25">
      <c r="A187" s="24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9"/>
      <c r="AG187" s="36"/>
      <c r="AH187" s="36"/>
      <c r="AI187" s="36"/>
      <c r="AJ187" s="36"/>
      <c r="AK187" s="36"/>
      <c r="AL187" s="25"/>
      <c r="AM187" s="25"/>
      <c r="AN187" s="25"/>
      <c r="AO187" s="36"/>
      <c r="AP187" s="36"/>
      <c r="AQ187" s="36"/>
      <c r="AR187" s="40"/>
      <c r="AS187" s="3"/>
    </row>
    <row r="188" spans="1:45" s="10" customFormat="1" ht="15" customHeight="1" x14ac:dyDescent="0.25">
      <c r="A188" s="24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9"/>
      <c r="AG188" s="36"/>
      <c r="AH188" s="36"/>
      <c r="AI188" s="36"/>
      <c r="AJ188" s="36"/>
      <c r="AK188" s="36"/>
      <c r="AL188" s="25"/>
      <c r="AM188" s="25"/>
      <c r="AN188" s="25"/>
      <c r="AO188" s="36"/>
      <c r="AP188" s="36"/>
      <c r="AQ188" s="36"/>
      <c r="AR188" s="40"/>
      <c r="AS188" s="3"/>
    </row>
    <row r="189" spans="1:45" s="10" customFormat="1" ht="15" customHeight="1" x14ac:dyDescent="0.25">
      <c r="A189" s="24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9"/>
      <c r="AG189" s="36"/>
      <c r="AH189" s="36"/>
      <c r="AI189" s="36"/>
      <c r="AJ189" s="36"/>
      <c r="AK189" s="36"/>
      <c r="AL189" s="25"/>
      <c r="AM189" s="25"/>
      <c r="AN189" s="25"/>
      <c r="AO189" s="36"/>
      <c r="AP189" s="36"/>
      <c r="AQ189" s="36"/>
      <c r="AR189" s="40"/>
      <c r="AS189" s="3"/>
    </row>
    <row r="190" spans="1:45" s="10" customFormat="1" ht="15" customHeight="1" x14ac:dyDescent="0.25">
      <c r="A190" s="24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9"/>
      <c r="AG190" s="36"/>
      <c r="AH190" s="36"/>
      <c r="AI190" s="36"/>
      <c r="AJ190" s="36"/>
      <c r="AK190" s="36"/>
      <c r="AL190" s="25"/>
      <c r="AM190" s="25"/>
      <c r="AN190" s="25"/>
      <c r="AO190" s="36"/>
      <c r="AP190" s="36"/>
      <c r="AQ190" s="36"/>
      <c r="AR190" s="40"/>
      <c r="AS190" s="3"/>
    </row>
    <row r="191" spans="1:45" s="10" customFormat="1" ht="15" customHeight="1" x14ac:dyDescent="0.25">
      <c r="A191" s="24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9"/>
      <c r="AG191" s="36"/>
      <c r="AH191" s="36"/>
      <c r="AI191" s="36"/>
      <c r="AJ191" s="36"/>
      <c r="AK191" s="36"/>
      <c r="AL191" s="25"/>
      <c r="AM191" s="25"/>
      <c r="AN191" s="25"/>
      <c r="AO191" s="36"/>
      <c r="AP191" s="36"/>
      <c r="AQ191" s="36"/>
      <c r="AR191" s="40"/>
      <c r="AS191" s="3"/>
    </row>
    <row r="192" spans="1:45" s="10" customFormat="1" ht="15" customHeight="1" x14ac:dyDescent="0.25">
      <c r="A192" s="24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9"/>
      <c r="AG192" s="36"/>
      <c r="AH192" s="36"/>
      <c r="AI192" s="36"/>
      <c r="AJ192" s="36"/>
      <c r="AK192" s="36"/>
      <c r="AL192" s="25"/>
      <c r="AM192" s="25"/>
      <c r="AN192" s="25"/>
      <c r="AO192" s="36"/>
      <c r="AP192" s="36"/>
      <c r="AQ192" s="36"/>
      <c r="AR192" s="40"/>
      <c r="AS192" s="3"/>
    </row>
    <row r="193" spans="1:45" s="10" customFormat="1" ht="15" customHeight="1" x14ac:dyDescent="0.25">
      <c r="A193" s="24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9"/>
      <c r="AG193" s="36"/>
      <c r="AH193" s="36"/>
      <c r="AI193" s="36"/>
      <c r="AJ193" s="36"/>
      <c r="AK193" s="36"/>
      <c r="AL193" s="25"/>
      <c r="AM193" s="25"/>
      <c r="AN193" s="25"/>
      <c r="AO193" s="36"/>
      <c r="AP193" s="36"/>
      <c r="AQ193" s="36"/>
      <c r="AR193" s="40"/>
      <c r="AS193" s="3"/>
    </row>
    <row r="194" spans="1:45" s="10" customFormat="1" ht="15" customHeight="1" x14ac:dyDescent="0.25">
      <c r="A194" s="24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9"/>
      <c r="AG194" s="36"/>
      <c r="AH194" s="36"/>
      <c r="AI194" s="36"/>
      <c r="AJ194" s="36"/>
      <c r="AK194" s="36"/>
      <c r="AL194" s="25"/>
      <c r="AM194" s="25"/>
      <c r="AN194" s="25"/>
      <c r="AO194" s="36"/>
      <c r="AP194" s="36"/>
      <c r="AQ194" s="36"/>
      <c r="AR194" s="40"/>
      <c r="AS194" s="3"/>
    </row>
    <row r="195" spans="1:45" s="10" customFormat="1" ht="15" customHeight="1" x14ac:dyDescent="0.25">
      <c r="A195" s="24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9"/>
      <c r="AG195" s="36"/>
      <c r="AH195" s="36"/>
      <c r="AI195" s="36"/>
      <c r="AJ195" s="36"/>
      <c r="AK195" s="36"/>
      <c r="AL195" s="25"/>
      <c r="AM195" s="25"/>
      <c r="AN195" s="25"/>
      <c r="AO195" s="36"/>
      <c r="AP195" s="36"/>
      <c r="AQ195" s="36"/>
      <c r="AR195" s="40"/>
      <c r="AS195" s="3"/>
    </row>
    <row r="196" spans="1:45" s="10" customFormat="1" ht="15" customHeight="1" x14ac:dyDescent="0.25">
      <c r="A196" s="24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9"/>
      <c r="AG196" s="36"/>
      <c r="AH196" s="36"/>
      <c r="AI196" s="36"/>
      <c r="AJ196" s="36"/>
      <c r="AK196" s="36"/>
      <c r="AL196" s="25"/>
      <c r="AM196" s="25"/>
      <c r="AN196" s="25"/>
      <c r="AO196" s="36"/>
      <c r="AP196" s="36"/>
      <c r="AQ196" s="36"/>
      <c r="AR196" s="40"/>
      <c r="AS196" s="3"/>
    </row>
    <row r="197" spans="1:45" s="10" customFormat="1" ht="15" customHeight="1" x14ac:dyDescent="0.25">
      <c r="A197" s="24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9"/>
      <c r="AG197" s="36"/>
      <c r="AH197" s="36"/>
      <c r="AI197" s="36"/>
      <c r="AJ197" s="36"/>
      <c r="AK197" s="36"/>
      <c r="AL197" s="25"/>
      <c r="AM197" s="25"/>
      <c r="AN197" s="25"/>
      <c r="AO197" s="36"/>
      <c r="AP197" s="36"/>
      <c r="AQ197" s="36"/>
      <c r="AR197" s="40"/>
      <c r="AS197" s="3"/>
    </row>
    <row r="198" spans="1:45" s="10" customFormat="1" ht="15" customHeight="1" x14ac:dyDescent="0.25">
      <c r="A198" s="24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9"/>
      <c r="AG198" s="36"/>
      <c r="AH198" s="36"/>
      <c r="AI198" s="36"/>
      <c r="AJ198" s="36"/>
      <c r="AK198" s="36"/>
      <c r="AL198" s="25"/>
      <c r="AM198" s="25"/>
      <c r="AN198" s="25"/>
      <c r="AO198" s="36"/>
      <c r="AP198" s="36"/>
      <c r="AQ198" s="36"/>
      <c r="AR198" s="40"/>
      <c r="AS198" s="3"/>
    </row>
    <row r="199" spans="1:45" s="10" customFormat="1" ht="15" customHeight="1" x14ac:dyDescent="0.25">
      <c r="A199" s="24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9"/>
      <c r="AG199" s="36"/>
      <c r="AH199" s="36"/>
      <c r="AI199" s="36"/>
      <c r="AJ199" s="36"/>
      <c r="AK199" s="36"/>
      <c r="AL199" s="25"/>
      <c r="AM199" s="25"/>
      <c r="AN199" s="25"/>
      <c r="AO199" s="36"/>
      <c r="AP199" s="36"/>
      <c r="AQ199" s="36"/>
      <c r="AR199" s="40"/>
      <c r="AS199" s="3"/>
    </row>
    <row r="200" spans="1:45" s="10" customFormat="1" ht="15" customHeight="1" x14ac:dyDescent="0.25">
      <c r="A200" s="24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9"/>
      <c r="AG200" s="36"/>
      <c r="AH200" s="36"/>
      <c r="AI200" s="36"/>
      <c r="AJ200" s="36"/>
      <c r="AK200" s="36"/>
      <c r="AL200" s="25"/>
      <c r="AM200" s="25"/>
      <c r="AN200" s="25"/>
      <c r="AO200" s="36"/>
      <c r="AP200" s="36"/>
      <c r="AQ200" s="36"/>
      <c r="AR200" s="40"/>
      <c r="AS200" s="3"/>
    </row>
    <row r="201" spans="1:45" s="10" customFormat="1" ht="15" customHeight="1" x14ac:dyDescent="0.25">
      <c r="A201" s="24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9"/>
      <c r="AG201" s="36"/>
      <c r="AH201" s="36"/>
      <c r="AI201" s="36"/>
      <c r="AJ201" s="36"/>
      <c r="AK201" s="36"/>
      <c r="AL201" s="25"/>
      <c r="AM201" s="25"/>
      <c r="AN201" s="25"/>
      <c r="AO201" s="36"/>
      <c r="AP201" s="36"/>
      <c r="AQ201" s="36"/>
      <c r="AR201" s="40"/>
      <c r="AS201" s="3"/>
    </row>
    <row r="202" spans="1:45" s="10" customFormat="1" ht="15" customHeight="1" x14ac:dyDescent="0.25">
      <c r="A202" s="24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9"/>
      <c r="AG202" s="36"/>
      <c r="AH202" s="36"/>
      <c r="AI202" s="36"/>
      <c r="AJ202" s="36"/>
      <c r="AK202" s="36"/>
      <c r="AL202" s="25"/>
      <c r="AM202" s="25"/>
      <c r="AN202" s="25"/>
      <c r="AO202" s="36"/>
      <c r="AP202" s="36"/>
      <c r="AQ202" s="36"/>
      <c r="AR202" s="40"/>
      <c r="AS202" s="3"/>
    </row>
    <row r="203" spans="1:45" s="10" customFormat="1" ht="15" customHeight="1" x14ac:dyDescent="0.25">
      <c r="A203" s="24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9"/>
      <c r="AG203" s="36"/>
      <c r="AH203" s="36"/>
      <c r="AI203" s="36"/>
      <c r="AJ203" s="36"/>
      <c r="AK203" s="36"/>
      <c r="AL203" s="25"/>
      <c r="AM203" s="25"/>
      <c r="AN203" s="25"/>
      <c r="AO203" s="36"/>
      <c r="AP203" s="36"/>
      <c r="AQ203" s="36"/>
      <c r="AR203" s="40"/>
      <c r="AS203" s="3"/>
    </row>
    <row r="204" spans="1:45" s="10" customFormat="1" ht="15" customHeight="1" x14ac:dyDescent="0.25">
      <c r="A204" s="24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9"/>
      <c r="AG204" s="36"/>
      <c r="AH204" s="36"/>
      <c r="AI204" s="36"/>
      <c r="AJ204" s="36"/>
      <c r="AK204" s="36"/>
      <c r="AL204" s="25"/>
      <c r="AM204" s="25"/>
      <c r="AN204" s="25"/>
      <c r="AO204" s="36"/>
      <c r="AP204" s="36"/>
      <c r="AQ204" s="36"/>
      <c r="AR204" s="40"/>
      <c r="AS204" s="3"/>
    </row>
    <row r="205" spans="1:45" s="10" customFormat="1" ht="15" customHeight="1" x14ac:dyDescent="0.25">
      <c r="A205" s="24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9"/>
      <c r="AG205" s="36"/>
      <c r="AH205" s="36"/>
      <c r="AI205" s="36"/>
      <c r="AJ205" s="36"/>
      <c r="AK205" s="36"/>
      <c r="AL205" s="25"/>
      <c r="AM205" s="25"/>
      <c r="AN205" s="25"/>
      <c r="AO205" s="36"/>
      <c r="AP205" s="36"/>
      <c r="AQ205" s="36"/>
      <c r="AR205" s="40"/>
      <c r="AS205" s="3"/>
    </row>
    <row r="206" spans="1:45" s="10" customFormat="1" ht="15" customHeight="1" x14ac:dyDescent="0.25">
      <c r="A206" s="24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9"/>
      <c r="AG206" s="36"/>
      <c r="AH206" s="36"/>
      <c r="AI206" s="36"/>
      <c r="AJ206" s="36"/>
      <c r="AK206" s="36"/>
      <c r="AL206" s="25"/>
      <c r="AM206" s="25"/>
      <c r="AN206" s="25"/>
      <c r="AO206" s="36"/>
      <c r="AP206" s="36"/>
      <c r="AQ206" s="36"/>
      <c r="AR206" s="40"/>
      <c r="AS206" s="3"/>
    </row>
    <row r="207" spans="1:45" s="10" customFormat="1" ht="15" customHeight="1" x14ac:dyDescent="0.25">
      <c r="A207" s="24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9"/>
      <c r="AG207" s="36"/>
      <c r="AH207" s="36"/>
      <c r="AI207" s="36"/>
      <c r="AJ207" s="36"/>
      <c r="AK207" s="36"/>
      <c r="AL207" s="25"/>
      <c r="AM207" s="25"/>
      <c r="AN207" s="25"/>
      <c r="AO207" s="36"/>
      <c r="AP207" s="36"/>
      <c r="AQ207" s="36"/>
      <c r="AR207" s="40"/>
      <c r="AS207" s="3"/>
    </row>
    <row r="208" spans="1:45" s="10" customFormat="1" ht="15" customHeight="1" x14ac:dyDescent="0.25">
      <c r="A208" s="24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9"/>
      <c r="AG208" s="36"/>
      <c r="AH208" s="36"/>
      <c r="AI208" s="36"/>
      <c r="AJ208" s="36"/>
      <c r="AK208" s="36"/>
      <c r="AL208" s="25"/>
      <c r="AM208" s="25"/>
      <c r="AN208" s="25"/>
      <c r="AO208" s="36"/>
      <c r="AP208" s="36"/>
      <c r="AQ208" s="36"/>
      <c r="AR208" s="40"/>
      <c r="AS208" s="3"/>
    </row>
    <row r="209" spans="1:45" s="10" customFormat="1" ht="15" customHeight="1" x14ac:dyDescent="0.25">
      <c r="A209" s="24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9"/>
      <c r="AG209" s="36"/>
      <c r="AH209" s="36"/>
      <c r="AI209" s="36"/>
      <c r="AJ209" s="36"/>
      <c r="AK209" s="36"/>
      <c r="AL209" s="25"/>
      <c r="AM209" s="25"/>
      <c r="AN209" s="25"/>
      <c r="AO209" s="36"/>
      <c r="AP209" s="36"/>
      <c r="AQ209" s="36"/>
      <c r="AR209" s="40"/>
      <c r="AS209" s="3"/>
    </row>
    <row r="210" spans="1:45" s="10" customFormat="1" ht="15" customHeight="1" x14ac:dyDescent="0.25">
      <c r="A210" s="24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9"/>
      <c r="AG210" s="36"/>
      <c r="AH210" s="36"/>
      <c r="AI210" s="36"/>
      <c r="AJ210" s="36"/>
      <c r="AK210" s="36"/>
      <c r="AL210" s="25"/>
      <c r="AM210" s="25"/>
      <c r="AN210" s="25"/>
      <c r="AO210" s="36"/>
      <c r="AP210" s="36"/>
      <c r="AQ210" s="36"/>
      <c r="AR210" s="40"/>
      <c r="AS210" s="3"/>
    </row>
    <row r="211" spans="1:45" s="10" customFormat="1" ht="15" customHeight="1" x14ac:dyDescent="0.25">
      <c r="A211" s="24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9"/>
      <c r="AG211" s="36"/>
      <c r="AH211" s="36"/>
      <c r="AI211" s="36"/>
      <c r="AJ211" s="36"/>
      <c r="AK211" s="36"/>
      <c r="AL211" s="25"/>
      <c r="AM211" s="25"/>
      <c r="AN211" s="25"/>
      <c r="AO211" s="36"/>
      <c r="AP211" s="36"/>
      <c r="AQ211" s="36"/>
      <c r="AR211" s="40"/>
      <c r="AS211" s="3"/>
    </row>
    <row r="212" spans="1:45" s="10" customFormat="1" ht="15" customHeight="1" x14ac:dyDescent="0.25">
      <c r="A212" s="24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9"/>
      <c r="AG212" s="36"/>
      <c r="AH212" s="36"/>
      <c r="AI212" s="36"/>
      <c r="AJ212" s="36"/>
      <c r="AK212" s="36"/>
      <c r="AL212" s="25"/>
      <c r="AM212" s="25"/>
      <c r="AN212" s="25"/>
      <c r="AO212" s="36"/>
      <c r="AP212" s="36"/>
      <c r="AQ212" s="36"/>
      <c r="AR212" s="40"/>
      <c r="AS212" s="3"/>
    </row>
    <row r="213" spans="1:45" s="10" customFormat="1" ht="15" customHeight="1" x14ac:dyDescent="0.25">
      <c r="A213" s="24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9"/>
      <c r="AG213" s="36"/>
      <c r="AH213" s="36"/>
      <c r="AI213" s="36"/>
      <c r="AJ213" s="36"/>
      <c r="AK213" s="36"/>
      <c r="AL213" s="25"/>
      <c r="AM213" s="25"/>
      <c r="AN213" s="25"/>
      <c r="AO213" s="36"/>
      <c r="AP213" s="36"/>
      <c r="AQ213" s="36"/>
      <c r="AR213" s="40"/>
      <c r="AS213" s="3"/>
    </row>
    <row r="214" spans="1:45" s="10" customFormat="1" ht="15" customHeight="1" x14ac:dyDescent="0.25">
      <c r="A214" s="24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9"/>
      <c r="AG214" s="36"/>
      <c r="AH214" s="36"/>
      <c r="AI214" s="36"/>
      <c r="AJ214" s="36"/>
      <c r="AK214" s="36"/>
      <c r="AL214" s="25"/>
      <c r="AM214" s="25"/>
      <c r="AN214" s="25"/>
      <c r="AO214" s="36"/>
      <c r="AP214" s="36"/>
      <c r="AQ214" s="36"/>
      <c r="AR214" s="40"/>
      <c r="AS214" s="3"/>
    </row>
    <row r="215" spans="1:45" s="10" customFormat="1" ht="15" customHeight="1" x14ac:dyDescent="0.25">
      <c r="A215" s="24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9"/>
      <c r="AG215" s="36"/>
      <c r="AH215" s="36"/>
      <c r="AI215" s="36"/>
      <c r="AJ215" s="36"/>
      <c r="AK215" s="36"/>
      <c r="AL215" s="25"/>
      <c r="AM215" s="25"/>
      <c r="AN215" s="25"/>
      <c r="AO215" s="36"/>
      <c r="AP215" s="36"/>
      <c r="AQ215" s="36"/>
      <c r="AR215" s="40"/>
      <c r="AS215" s="3"/>
    </row>
    <row r="216" spans="1:45" s="10" customFormat="1" ht="15" customHeight="1" x14ac:dyDescent="0.25">
      <c r="A216" s="24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9"/>
      <c r="AG216" s="36"/>
      <c r="AH216" s="36"/>
      <c r="AI216" s="36"/>
      <c r="AJ216" s="36"/>
      <c r="AK216" s="36"/>
      <c r="AL216" s="25"/>
      <c r="AM216" s="25"/>
      <c r="AN216" s="25"/>
      <c r="AO216" s="36"/>
      <c r="AP216" s="36"/>
      <c r="AQ216" s="36"/>
      <c r="AR216" s="40"/>
      <c r="AS216" s="3"/>
    </row>
    <row r="217" spans="1:45" s="10" customFormat="1" ht="15" customHeight="1" x14ac:dyDescent="0.25">
      <c r="A217" s="24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9"/>
      <c r="AG217" s="36"/>
      <c r="AH217" s="36"/>
      <c r="AI217" s="36"/>
      <c r="AJ217" s="36"/>
      <c r="AK217" s="36"/>
      <c r="AL217" s="25"/>
      <c r="AM217" s="25"/>
      <c r="AN217" s="25"/>
      <c r="AO217" s="36"/>
      <c r="AP217" s="36"/>
      <c r="AQ217" s="36"/>
      <c r="AR217" s="40"/>
      <c r="AS217" s="3"/>
    </row>
    <row r="218" spans="1:45" s="10" customFormat="1" ht="15" customHeight="1" x14ac:dyDescent="0.25">
      <c r="A218" s="24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9"/>
      <c r="AG218" s="36"/>
      <c r="AH218" s="36"/>
      <c r="AI218" s="36"/>
      <c r="AJ218" s="36"/>
      <c r="AK218" s="36"/>
      <c r="AL218" s="25"/>
      <c r="AM218" s="25"/>
      <c r="AN218" s="25"/>
      <c r="AO218" s="36"/>
      <c r="AP218" s="36"/>
      <c r="AQ218" s="36"/>
      <c r="AR218" s="40"/>
      <c r="AS218" s="3"/>
    </row>
    <row r="219" spans="1:45" s="10" customFormat="1" ht="15" customHeight="1" x14ac:dyDescent="0.25">
      <c r="A219" s="24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9"/>
      <c r="AG219" s="36"/>
      <c r="AH219" s="36"/>
      <c r="AI219" s="36"/>
      <c r="AJ219" s="36"/>
      <c r="AK219" s="36"/>
      <c r="AL219" s="25"/>
      <c r="AM219" s="25"/>
      <c r="AN219" s="25"/>
      <c r="AO219" s="36"/>
      <c r="AP219" s="36"/>
      <c r="AQ219" s="36"/>
      <c r="AR219" s="40"/>
      <c r="AS219" s="3"/>
    </row>
    <row r="220" spans="1:45" s="10" customFormat="1" ht="15" customHeight="1" x14ac:dyDescent="0.25">
      <c r="A220" s="24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9"/>
      <c r="AG220" s="36"/>
      <c r="AH220" s="36"/>
      <c r="AI220" s="36"/>
      <c r="AJ220" s="36"/>
      <c r="AK220" s="36"/>
      <c r="AL220" s="25"/>
      <c r="AM220" s="25"/>
      <c r="AN220" s="25"/>
      <c r="AO220" s="36"/>
      <c r="AP220" s="36"/>
      <c r="AQ220" s="36"/>
      <c r="AR220" s="40"/>
      <c r="AS220" s="3"/>
    </row>
    <row r="221" spans="1:45" s="10" customFormat="1" ht="15" customHeight="1" x14ac:dyDescent="0.25">
      <c r="A221" s="24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9"/>
      <c r="AG221" s="36"/>
      <c r="AH221" s="36"/>
      <c r="AI221" s="36"/>
      <c r="AJ221" s="36"/>
      <c r="AK221" s="36"/>
      <c r="AL221" s="25"/>
      <c r="AM221" s="25"/>
      <c r="AN221" s="25"/>
      <c r="AO221" s="36"/>
      <c r="AP221" s="36"/>
      <c r="AQ221" s="36"/>
      <c r="AR221" s="40"/>
      <c r="AS221" s="3"/>
    </row>
    <row r="222" spans="1:45" s="10" customFormat="1" ht="15" customHeight="1" x14ac:dyDescent="0.25">
      <c r="A222" s="24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9"/>
      <c r="AG222" s="36"/>
      <c r="AH222" s="36"/>
      <c r="AI222" s="36"/>
      <c r="AJ222" s="36"/>
      <c r="AK222" s="36"/>
      <c r="AL222" s="25"/>
      <c r="AM222" s="25"/>
      <c r="AN222" s="25"/>
      <c r="AO222" s="36"/>
      <c r="AP222" s="36"/>
      <c r="AQ222" s="36"/>
      <c r="AR222" s="40"/>
      <c r="AS222" s="3"/>
    </row>
    <row r="223" spans="1:45" s="10" customFormat="1" ht="15" customHeight="1" x14ac:dyDescent="0.25">
      <c r="A223" s="24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9"/>
      <c r="AG223" s="36"/>
      <c r="AH223" s="36"/>
      <c r="AI223" s="36"/>
      <c r="AJ223" s="36"/>
      <c r="AK223" s="36"/>
      <c r="AL223" s="25"/>
      <c r="AM223" s="25"/>
      <c r="AN223" s="25"/>
      <c r="AO223" s="36"/>
      <c r="AP223" s="36"/>
      <c r="AQ223" s="36"/>
      <c r="AR223" s="40"/>
      <c r="AS223" s="3"/>
    </row>
    <row r="224" spans="1:45" s="10" customFormat="1" ht="15" customHeight="1" x14ac:dyDescent="0.25">
      <c r="A224" s="24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9"/>
      <c r="AG224" s="36"/>
      <c r="AH224" s="36"/>
      <c r="AI224" s="36"/>
      <c r="AJ224" s="36"/>
      <c r="AK224" s="36"/>
      <c r="AL224" s="25"/>
      <c r="AM224" s="25"/>
      <c r="AN224" s="25"/>
      <c r="AO224" s="36"/>
      <c r="AP224" s="36"/>
      <c r="AQ224" s="36"/>
      <c r="AR224" s="40"/>
      <c r="AS224" s="3"/>
    </row>
    <row r="225" spans="1:45" s="10" customFormat="1" ht="15" customHeight="1" x14ac:dyDescent="0.25">
      <c r="A225" s="24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9"/>
      <c r="AG225" s="36"/>
      <c r="AH225" s="36"/>
      <c r="AI225" s="36"/>
      <c r="AJ225" s="36"/>
      <c r="AK225" s="36"/>
      <c r="AL225" s="25"/>
      <c r="AM225" s="25"/>
      <c r="AN225" s="25"/>
      <c r="AO225" s="36"/>
      <c r="AP225" s="36"/>
      <c r="AQ225" s="36"/>
      <c r="AR225" s="40"/>
      <c r="AS225" s="3"/>
    </row>
  </sheetData>
  <sortState xmlns:xlrd2="http://schemas.microsoft.com/office/spreadsheetml/2017/richdata2" ref="B27:AQ29">
    <sortCondition ref="B27"/>
  </sortState>
  <phoneticPr fontId="0" type="noConversion"/>
  <pageMargins left="0.75" right="0.75" top="1" bottom="1" header="0.4921259845" footer="0.4921259845"/>
  <pageSetup paperSize="9" orientation="portrait" horizontalDpi="4294967294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190"/>
  <sheetViews>
    <sheetView zoomScale="93" zoomScaleNormal="93" workbookViewId="0"/>
  </sheetViews>
  <sheetFormatPr defaultRowHeight="13.8" x14ac:dyDescent="0.25"/>
  <cols>
    <col min="1" max="1" width="0.88671875" customWidth="1"/>
    <col min="2" max="2" width="6.5546875" customWidth="1"/>
    <col min="3" max="3" width="5.6640625" customWidth="1"/>
    <col min="4" max="4" width="8.6640625" customWidth="1"/>
    <col min="5" max="9" width="5.44140625" customWidth="1"/>
    <col min="10" max="10" width="8.6640625" customWidth="1"/>
    <col min="11" max="11" width="0.6640625" customWidth="1"/>
    <col min="12" max="12" width="6.109375" style="31" customWidth="1"/>
    <col min="13" max="13" width="6.33203125" style="31" customWidth="1"/>
    <col min="14" max="14" width="6.109375" style="31" customWidth="1"/>
    <col min="15" max="15" width="6.33203125" style="31" customWidth="1"/>
    <col min="16" max="16" width="0.6640625" style="31" customWidth="1"/>
    <col min="17" max="21" width="5.44140625" customWidth="1"/>
    <col min="22" max="22" width="8.6640625" customWidth="1"/>
    <col min="23" max="23" width="0.6640625" customWidth="1"/>
    <col min="24" max="24" width="6.5546875" customWidth="1"/>
    <col min="25" max="25" width="5.6640625" customWidth="1"/>
    <col min="26" max="26" width="8.6640625" customWidth="1"/>
    <col min="27" max="31" width="5.44140625" customWidth="1"/>
    <col min="32" max="32" width="8.6640625" customWidth="1"/>
    <col min="33" max="33" width="0.6640625" customWidth="1"/>
    <col min="34" max="37" width="5.6640625" style="31" customWidth="1"/>
    <col min="38" max="38" width="0.6640625" style="31" customWidth="1"/>
    <col min="39" max="43" width="5.44140625" customWidth="1"/>
    <col min="44" max="44" width="8.6640625" customWidth="1"/>
    <col min="45" max="45" width="0.6640625" customWidth="1"/>
  </cols>
  <sheetData>
    <row r="1" spans="1:57" x14ac:dyDescent="0.25">
      <c r="A1" s="36"/>
      <c r="B1" s="27" t="s">
        <v>112</v>
      </c>
      <c r="C1" s="65"/>
      <c r="D1" s="66"/>
      <c r="E1" s="67" t="s">
        <v>113</v>
      </c>
      <c r="F1" s="131"/>
      <c r="G1" s="65"/>
      <c r="H1" s="71"/>
      <c r="I1" s="8"/>
      <c r="J1" s="6"/>
      <c r="K1" s="103"/>
      <c r="L1" s="8"/>
      <c r="M1" s="8"/>
      <c r="N1" s="8"/>
      <c r="O1" s="8"/>
      <c r="P1" s="8"/>
      <c r="Q1" s="8"/>
      <c r="R1" s="6"/>
      <c r="S1" s="6"/>
      <c r="T1" s="6"/>
      <c r="U1" s="6"/>
      <c r="V1" s="6"/>
      <c r="W1" s="6"/>
      <c r="X1" s="6"/>
      <c r="Y1" s="6"/>
      <c r="Z1" s="6"/>
      <c r="AA1" s="172"/>
      <c r="AB1" s="172"/>
      <c r="AC1" s="71"/>
      <c r="AD1" s="71"/>
      <c r="AE1" s="8"/>
      <c r="AF1" s="6"/>
      <c r="AG1" s="103"/>
      <c r="AH1" s="8"/>
      <c r="AI1" s="8"/>
      <c r="AJ1" s="8"/>
      <c r="AK1" s="8"/>
      <c r="AL1" s="8"/>
      <c r="AM1" s="8"/>
      <c r="AN1" s="6"/>
      <c r="AO1" s="6"/>
      <c r="AP1" s="6"/>
      <c r="AQ1" s="6"/>
      <c r="AR1" s="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</row>
    <row r="2" spans="1:57" x14ac:dyDescent="0.25">
      <c r="A2" s="36"/>
      <c r="B2" s="134" t="s">
        <v>109</v>
      </c>
      <c r="C2" s="68"/>
      <c r="D2" s="173"/>
      <c r="E2" s="14" t="s">
        <v>12</v>
      </c>
      <c r="F2" s="15"/>
      <c r="G2" s="15"/>
      <c r="H2" s="15"/>
      <c r="I2" s="21"/>
      <c r="J2" s="16"/>
      <c r="K2" s="130"/>
      <c r="L2" s="23" t="s">
        <v>242</v>
      </c>
      <c r="M2" s="15"/>
      <c r="N2" s="15"/>
      <c r="O2" s="22"/>
      <c r="P2" s="20"/>
      <c r="Q2" s="23" t="s">
        <v>243</v>
      </c>
      <c r="R2" s="15"/>
      <c r="S2" s="15"/>
      <c r="T2" s="15"/>
      <c r="U2" s="21"/>
      <c r="V2" s="22"/>
      <c r="W2" s="20"/>
      <c r="X2" s="174" t="s">
        <v>244</v>
      </c>
      <c r="Y2" s="175"/>
      <c r="Z2" s="176"/>
      <c r="AA2" s="14" t="s">
        <v>12</v>
      </c>
      <c r="AB2" s="15"/>
      <c r="AC2" s="15"/>
      <c r="AD2" s="15"/>
      <c r="AE2" s="21"/>
      <c r="AF2" s="16"/>
      <c r="AG2" s="130"/>
      <c r="AH2" s="23" t="s">
        <v>245</v>
      </c>
      <c r="AI2" s="15"/>
      <c r="AJ2" s="15"/>
      <c r="AK2" s="22"/>
      <c r="AL2" s="20"/>
      <c r="AM2" s="23" t="s">
        <v>243</v>
      </c>
      <c r="AN2" s="15"/>
      <c r="AO2" s="15"/>
      <c r="AP2" s="15"/>
      <c r="AQ2" s="21"/>
      <c r="AR2" s="22"/>
      <c r="AS2" s="177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</row>
    <row r="3" spans="1:57" x14ac:dyDescent="0.25">
      <c r="A3" s="36"/>
      <c r="B3" s="19" t="s">
        <v>0</v>
      </c>
      <c r="C3" s="19" t="s">
        <v>4</v>
      </c>
      <c r="D3" s="14" t="s">
        <v>1</v>
      </c>
      <c r="E3" s="19" t="s">
        <v>3</v>
      </c>
      <c r="F3" s="19" t="s">
        <v>8</v>
      </c>
      <c r="G3" s="16" t="s">
        <v>5</v>
      </c>
      <c r="H3" s="19" t="s">
        <v>6</v>
      </c>
      <c r="I3" s="19" t="s">
        <v>16</v>
      </c>
      <c r="J3" s="19" t="s">
        <v>21</v>
      </c>
      <c r="K3" s="177"/>
      <c r="L3" s="19" t="s">
        <v>5</v>
      </c>
      <c r="M3" s="19" t="s">
        <v>6</v>
      </c>
      <c r="N3" s="19" t="s">
        <v>33</v>
      </c>
      <c r="O3" s="19" t="s">
        <v>16</v>
      </c>
      <c r="P3" s="25"/>
      <c r="Q3" s="19" t="s">
        <v>3</v>
      </c>
      <c r="R3" s="19" t="s">
        <v>8</v>
      </c>
      <c r="S3" s="16" t="s">
        <v>5</v>
      </c>
      <c r="T3" s="19" t="s">
        <v>6</v>
      </c>
      <c r="U3" s="19" t="s">
        <v>16</v>
      </c>
      <c r="V3" s="19" t="s">
        <v>21</v>
      </c>
      <c r="W3" s="177"/>
      <c r="X3" s="19" t="s">
        <v>0</v>
      </c>
      <c r="Y3" s="19" t="s">
        <v>4</v>
      </c>
      <c r="Z3" s="14" t="s">
        <v>1</v>
      </c>
      <c r="AA3" s="19" t="s">
        <v>3</v>
      </c>
      <c r="AB3" s="19" t="s">
        <v>8</v>
      </c>
      <c r="AC3" s="16" t="s">
        <v>5</v>
      </c>
      <c r="AD3" s="19" t="s">
        <v>6</v>
      </c>
      <c r="AE3" s="19" t="s">
        <v>16</v>
      </c>
      <c r="AF3" s="19" t="s">
        <v>21</v>
      </c>
      <c r="AG3" s="177"/>
      <c r="AH3" s="19" t="s">
        <v>5</v>
      </c>
      <c r="AI3" s="19" t="s">
        <v>6</v>
      </c>
      <c r="AJ3" s="19" t="s">
        <v>33</v>
      </c>
      <c r="AK3" s="19" t="s">
        <v>16</v>
      </c>
      <c r="AL3" s="25"/>
      <c r="AM3" s="19" t="s">
        <v>3</v>
      </c>
      <c r="AN3" s="19" t="s">
        <v>8</v>
      </c>
      <c r="AO3" s="16" t="s">
        <v>5</v>
      </c>
      <c r="AP3" s="19" t="s">
        <v>6</v>
      </c>
      <c r="AQ3" s="19" t="s">
        <v>16</v>
      </c>
      <c r="AR3" s="19" t="s">
        <v>21</v>
      </c>
      <c r="AS3" s="177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</row>
    <row r="4" spans="1:57" x14ac:dyDescent="0.25">
      <c r="A4" s="36"/>
      <c r="B4" s="26">
        <v>1995</v>
      </c>
      <c r="C4" s="26" t="s">
        <v>114</v>
      </c>
      <c r="D4" s="27" t="s">
        <v>115</v>
      </c>
      <c r="E4" s="26">
        <v>17</v>
      </c>
      <c r="F4" s="26">
        <v>0</v>
      </c>
      <c r="G4" s="26">
        <v>9</v>
      </c>
      <c r="H4" s="26">
        <v>4</v>
      </c>
      <c r="I4" s="26">
        <v>46</v>
      </c>
      <c r="J4" s="29"/>
      <c r="K4" s="25"/>
      <c r="L4" s="83"/>
      <c r="M4" s="19"/>
      <c r="N4" s="19"/>
      <c r="O4" s="19"/>
      <c r="P4" s="25"/>
      <c r="Q4" s="26"/>
      <c r="R4" s="26"/>
      <c r="S4" s="28"/>
      <c r="T4" s="26"/>
      <c r="U4" s="26"/>
      <c r="V4" s="178"/>
      <c r="W4" s="31"/>
      <c r="X4" s="26"/>
      <c r="Y4" s="30"/>
      <c r="Z4" s="27"/>
      <c r="AA4" s="26"/>
      <c r="AB4" s="26"/>
      <c r="AC4" s="26"/>
      <c r="AD4" s="28"/>
      <c r="AE4" s="26"/>
      <c r="AF4" s="29"/>
      <c r="AG4" s="31"/>
      <c r="AH4" s="83"/>
      <c r="AI4" s="19"/>
      <c r="AJ4" s="19"/>
      <c r="AK4" s="19"/>
      <c r="AL4" s="25"/>
      <c r="AM4" s="26"/>
      <c r="AN4" s="26"/>
      <c r="AO4" s="28"/>
      <c r="AP4" s="26"/>
      <c r="AQ4" s="26"/>
      <c r="AR4" s="28"/>
      <c r="AS4" s="31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</row>
    <row r="5" spans="1:57" x14ac:dyDescent="0.25">
      <c r="A5" s="36"/>
      <c r="B5" s="26"/>
      <c r="C5" s="26"/>
      <c r="D5" s="27"/>
      <c r="E5" s="26"/>
      <c r="F5" s="26"/>
      <c r="G5" s="26"/>
      <c r="H5" s="26"/>
      <c r="I5" s="26"/>
      <c r="J5" s="29"/>
      <c r="K5" s="25"/>
      <c r="L5" s="83"/>
      <c r="M5" s="19"/>
      <c r="N5" s="19"/>
      <c r="O5" s="19"/>
      <c r="P5" s="25"/>
      <c r="Q5" s="26"/>
      <c r="R5" s="26"/>
      <c r="S5" s="28"/>
      <c r="T5" s="26"/>
      <c r="U5" s="26"/>
      <c r="V5" s="178"/>
      <c r="W5" s="31"/>
      <c r="X5" s="26">
        <v>1996</v>
      </c>
      <c r="Y5" s="30" t="s">
        <v>59</v>
      </c>
      <c r="Z5" s="27" t="s">
        <v>115</v>
      </c>
      <c r="AA5" s="26">
        <v>13</v>
      </c>
      <c r="AB5" s="26">
        <v>0</v>
      </c>
      <c r="AC5" s="26">
        <v>25</v>
      </c>
      <c r="AD5" s="28">
        <v>5</v>
      </c>
      <c r="AE5" s="26"/>
      <c r="AF5" s="29"/>
      <c r="AG5" s="31"/>
      <c r="AH5" s="83"/>
      <c r="AI5" s="19"/>
      <c r="AJ5" s="19"/>
      <c r="AK5" s="19"/>
      <c r="AL5" s="25"/>
      <c r="AM5" s="26"/>
      <c r="AN5" s="26"/>
      <c r="AO5" s="28"/>
      <c r="AP5" s="26"/>
      <c r="AQ5" s="26"/>
      <c r="AR5" s="28"/>
      <c r="AS5" s="31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</row>
    <row r="6" spans="1:57" x14ac:dyDescent="0.25">
      <c r="A6" s="36"/>
      <c r="B6" s="26"/>
      <c r="C6" s="26"/>
      <c r="D6" s="27"/>
      <c r="E6" s="26"/>
      <c r="F6" s="26"/>
      <c r="G6" s="26"/>
      <c r="H6" s="26"/>
      <c r="I6" s="26"/>
      <c r="J6" s="29"/>
      <c r="K6" s="25"/>
      <c r="L6" s="83"/>
      <c r="M6" s="19"/>
      <c r="N6" s="19"/>
      <c r="O6" s="19"/>
      <c r="P6" s="25"/>
      <c r="Q6" s="26"/>
      <c r="R6" s="26"/>
      <c r="S6" s="28"/>
      <c r="T6" s="26"/>
      <c r="U6" s="26"/>
      <c r="V6" s="178"/>
      <c r="W6" s="31"/>
      <c r="X6" s="26">
        <v>1997</v>
      </c>
      <c r="Y6" s="30" t="s">
        <v>59</v>
      </c>
      <c r="Z6" s="27" t="s">
        <v>115</v>
      </c>
      <c r="AA6" s="26">
        <v>20</v>
      </c>
      <c r="AB6" s="26">
        <v>3</v>
      </c>
      <c r="AC6" s="26">
        <v>33</v>
      </c>
      <c r="AD6" s="28">
        <v>11</v>
      </c>
      <c r="AE6" s="26"/>
      <c r="AF6" s="29"/>
      <c r="AG6" s="31"/>
      <c r="AH6" s="83"/>
      <c r="AI6" s="19"/>
      <c r="AJ6" s="19"/>
      <c r="AK6" s="19"/>
      <c r="AL6" s="25"/>
      <c r="AM6" s="26"/>
      <c r="AN6" s="26"/>
      <c r="AO6" s="28"/>
      <c r="AP6" s="26"/>
      <c r="AQ6" s="26"/>
      <c r="AR6" s="28"/>
      <c r="AS6" s="31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</row>
    <row r="7" spans="1:57" x14ac:dyDescent="0.25">
      <c r="A7" s="36"/>
      <c r="B7" s="26"/>
      <c r="C7" s="26"/>
      <c r="D7" s="27"/>
      <c r="E7" s="26"/>
      <c r="F7" s="26"/>
      <c r="G7" s="26"/>
      <c r="H7" s="26"/>
      <c r="I7" s="26"/>
      <c r="J7" s="29"/>
      <c r="K7" s="25"/>
      <c r="L7" s="83"/>
      <c r="M7" s="19"/>
      <c r="N7" s="19"/>
      <c r="O7" s="19"/>
      <c r="P7" s="25"/>
      <c r="Q7" s="26"/>
      <c r="R7" s="26"/>
      <c r="S7" s="28"/>
      <c r="T7" s="26"/>
      <c r="U7" s="26"/>
      <c r="V7" s="178"/>
      <c r="W7" s="31"/>
      <c r="X7" s="26">
        <v>1998</v>
      </c>
      <c r="Y7" s="30" t="s">
        <v>72</v>
      </c>
      <c r="Z7" s="27" t="s">
        <v>115</v>
      </c>
      <c r="AA7" s="26"/>
      <c r="AB7" s="26"/>
      <c r="AC7" s="26"/>
      <c r="AD7" s="28"/>
      <c r="AE7" s="26"/>
      <c r="AF7" s="29"/>
      <c r="AG7" s="31"/>
      <c r="AH7" s="83"/>
      <c r="AI7" s="19"/>
      <c r="AJ7" s="19"/>
      <c r="AK7" s="19"/>
      <c r="AL7" s="25"/>
      <c r="AM7" s="26"/>
      <c r="AN7" s="26"/>
      <c r="AO7" s="28"/>
      <c r="AP7" s="26"/>
      <c r="AQ7" s="26"/>
      <c r="AR7" s="28"/>
      <c r="AS7" s="31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</row>
    <row r="8" spans="1:57" x14ac:dyDescent="0.25">
      <c r="A8" s="36"/>
      <c r="B8" s="26">
        <v>1999</v>
      </c>
      <c r="C8" s="26" t="s">
        <v>79</v>
      </c>
      <c r="D8" s="27" t="s">
        <v>117</v>
      </c>
      <c r="E8" s="26"/>
      <c r="F8" s="26"/>
      <c r="G8" s="26"/>
      <c r="H8" s="26"/>
      <c r="I8" s="26"/>
      <c r="J8" s="29"/>
      <c r="K8" s="25"/>
      <c r="L8" s="83"/>
      <c r="M8" s="19"/>
      <c r="N8" s="19"/>
      <c r="O8" s="19"/>
      <c r="P8" s="25"/>
      <c r="Q8" s="26">
        <v>4</v>
      </c>
      <c r="R8" s="28">
        <v>0</v>
      </c>
      <c r="S8" s="28">
        <v>3</v>
      </c>
      <c r="T8" s="28">
        <v>0</v>
      </c>
      <c r="U8" s="28">
        <v>15</v>
      </c>
      <c r="V8" s="28"/>
      <c r="W8" s="31"/>
      <c r="X8" s="26"/>
      <c r="Y8" s="30"/>
      <c r="Z8" s="27"/>
      <c r="AA8" s="26"/>
      <c r="AB8" s="26"/>
      <c r="AC8" s="26"/>
      <c r="AD8" s="28"/>
      <c r="AE8" s="26"/>
      <c r="AF8" s="29"/>
      <c r="AG8" s="31"/>
      <c r="AH8" s="83"/>
      <c r="AI8" s="19"/>
      <c r="AJ8" s="19"/>
      <c r="AK8" s="19"/>
      <c r="AL8" s="25"/>
      <c r="AM8" s="26"/>
      <c r="AN8" s="26"/>
      <c r="AO8" s="28"/>
      <c r="AP8" s="26"/>
      <c r="AQ8" s="26"/>
      <c r="AR8" s="28"/>
      <c r="AS8" s="31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</row>
    <row r="9" spans="1:57" x14ac:dyDescent="0.25">
      <c r="A9" s="36"/>
      <c r="B9" s="26">
        <v>2000</v>
      </c>
      <c r="C9" s="28" t="s">
        <v>110</v>
      </c>
      <c r="D9" s="27" t="s">
        <v>118</v>
      </c>
      <c r="E9" s="26">
        <v>23</v>
      </c>
      <c r="F9" s="26">
        <v>2</v>
      </c>
      <c r="G9" s="26">
        <v>42</v>
      </c>
      <c r="H9" s="26">
        <v>8</v>
      </c>
      <c r="I9" s="26">
        <v>117</v>
      </c>
      <c r="J9" s="29">
        <f>PRODUCT(I9/K9)</f>
        <v>0.56796116504854366</v>
      </c>
      <c r="K9" s="25">
        <v>206</v>
      </c>
      <c r="L9" s="83" t="s">
        <v>74</v>
      </c>
      <c r="M9" s="19"/>
      <c r="N9" s="19"/>
      <c r="O9" s="19"/>
      <c r="Q9" s="26"/>
      <c r="R9" s="28"/>
      <c r="S9" s="28"/>
      <c r="T9" s="28"/>
      <c r="U9" s="28"/>
      <c r="V9" s="28"/>
      <c r="W9" s="31"/>
      <c r="X9" s="26"/>
      <c r="Y9" s="30"/>
      <c r="Z9" s="27"/>
      <c r="AA9" s="26"/>
      <c r="AB9" s="26"/>
      <c r="AC9" s="26"/>
      <c r="AD9" s="28"/>
      <c r="AE9" s="26"/>
      <c r="AF9" s="29"/>
      <c r="AG9" s="31"/>
      <c r="AH9" s="83"/>
      <c r="AI9" s="19"/>
      <c r="AJ9" s="19"/>
      <c r="AK9" s="19"/>
      <c r="AM9" s="26"/>
      <c r="AN9" s="26"/>
      <c r="AO9" s="28"/>
      <c r="AP9" s="26"/>
      <c r="AQ9" s="26"/>
      <c r="AR9" s="28"/>
      <c r="AS9" s="31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</row>
    <row r="10" spans="1:57" x14ac:dyDescent="0.25">
      <c r="A10" s="36"/>
      <c r="B10" s="74" t="s">
        <v>246</v>
      </c>
      <c r="C10" s="78"/>
      <c r="D10" s="77"/>
      <c r="E10" s="76">
        <f>SUM(E4:E9)</f>
        <v>40</v>
      </c>
      <c r="F10" s="76">
        <f>SUM(F4:F9)</f>
        <v>2</v>
      </c>
      <c r="G10" s="76">
        <f>SUM(G4:G9)</f>
        <v>51</v>
      </c>
      <c r="H10" s="76">
        <f>SUM(H4:H9)</f>
        <v>12</v>
      </c>
      <c r="I10" s="76">
        <f>SUM(I4:I9)</f>
        <v>163</v>
      </c>
      <c r="J10" s="179">
        <v>0</v>
      </c>
      <c r="K10" s="130">
        <f>SUM(K4:K9)</f>
        <v>206</v>
      </c>
      <c r="L10" s="23"/>
      <c r="M10" s="21"/>
      <c r="N10" s="95"/>
      <c r="O10" s="96"/>
      <c r="P10" s="25"/>
      <c r="Q10" s="76">
        <f>SUM(Q4:Q9)</f>
        <v>4</v>
      </c>
      <c r="R10" s="76">
        <f>SUM(R4:R9)</f>
        <v>0</v>
      </c>
      <c r="S10" s="76">
        <f>SUM(S4:S9)</f>
        <v>3</v>
      </c>
      <c r="T10" s="76">
        <f>SUM(T4:T9)</f>
        <v>0</v>
      </c>
      <c r="U10" s="76">
        <f>SUM(U4:U9)</f>
        <v>15</v>
      </c>
      <c r="V10" s="34">
        <v>0</v>
      </c>
      <c r="W10" s="130">
        <f>SUM(W4:W9)</f>
        <v>0</v>
      </c>
      <c r="X10" s="17" t="s">
        <v>246</v>
      </c>
      <c r="Y10" s="18"/>
      <c r="Z10" s="16"/>
      <c r="AA10" s="76">
        <f>SUM(AA4:AA9)</f>
        <v>33</v>
      </c>
      <c r="AB10" s="76">
        <f>SUM(AB4:AB9)</f>
        <v>3</v>
      </c>
      <c r="AC10" s="76">
        <f>SUM(AC4:AC9)</f>
        <v>58</v>
      </c>
      <c r="AD10" s="76">
        <f>SUM(AD4:AD9)</f>
        <v>16</v>
      </c>
      <c r="AE10" s="76">
        <f>SUM(AE4:AE9)</f>
        <v>0</v>
      </c>
      <c r="AF10" s="179">
        <v>0</v>
      </c>
      <c r="AG10" s="130">
        <f>SUM(AG4:AG9)</f>
        <v>0</v>
      </c>
      <c r="AH10" s="23"/>
      <c r="AI10" s="21"/>
      <c r="AJ10" s="95"/>
      <c r="AK10" s="96"/>
      <c r="AL10" s="25"/>
      <c r="AM10" s="76">
        <f>SUM(AM4:AM9)</f>
        <v>0</v>
      </c>
      <c r="AN10" s="76">
        <f>SUM(AN4:AN9)</f>
        <v>0</v>
      </c>
      <c r="AO10" s="76">
        <f>SUM(AO4:AO9)</f>
        <v>0</v>
      </c>
      <c r="AP10" s="76">
        <f>SUM(AP4:AP9)</f>
        <v>0</v>
      </c>
      <c r="AQ10" s="76">
        <f>SUM(AQ4:AQ9)</f>
        <v>0</v>
      </c>
      <c r="AR10" s="34">
        <v>0</v>
      </c>
      <c r="AS10" s="177">
        <f>SUM(AS4:AS9)</f>
        <v>0</v>
      </c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</row>
    <row r="11" spans="1:57" x14ac:dyDescent="0.25">
      <c r="A11" s="36"/>
      <c r="B11" s="36"/>
      <c r="C11" s="36"/>
      <c r="D11" s="36"/>
      <c r="E11" s="36"/>
      <c r="F11" s="36"/>
      <c r="G11" s="36"/>
      <c r="H11" s="36"/>
      <c r="I11" s="36"/>
      <c r="J11" s="37"/>
      <c r="K11" s="31"/>
      <c r="L11" s="25"/>
      <c r="M11" s="25"/>
      <c r="N11" s="25"/>
      <c r="O11" s="25"/>
      <c r="P11" s="36"/>
      <c r="Q11" s="36"/>
      <c r="R11" s="39"/>
      <c r="S11" s="36"/>
      <c r="T11" s="36"/>
      <c r="U11" s="25"/>
      <c r="V11" s="25"/>
      <c r="W11" s="31"/>
      <c r="X11" s="36"/>
      <c r="Y11" s="36"/>
      <c r="Z11" s="36"/>
      <c r="AA11" s="36"/>
      <c r="AB11" s="36"/>
      <c r="AC11" s="36"/>
      <c r="AD11" s="36"/>
      <c r="AE11" s="36"/>
      <c r="AF11" s="37"/>
      <c r="AG11" s="31"/>
      <c r="AH11" s="25"/>
      <c r="AI11" s="25"/>
      <c r="AJ11" s="25"/>
      <c r="AK11" s="25"/>
      <c r="AL11" s="36"/>
      <c r="AM11" s="36"/>
      <c r="AN11" s="39"/>
      <c r="AO11" s="36"/>
      <c r="AP11" s="36"/>
      <c r="AQ11" s="25"/>
      <c r="AR11" s="25"/>
      <c r="AS11" s="31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</row>
    <row r="12" spans="1:57" x14ac:dyDescent="0.25">
      <c r="A12" s="36"/>
      <c r="B12" s="180" t="s">
        <v>247</v>
      </c>
      <c r="C12" s="181"/>
      <c r="D12" s="182"/>
      <c r="E12" s="16" t="s">
        <v>3</v>
      </c>
      <c r="F12" s="19" t="s">
        <v>8</v>
      </c>
      <c r="G12" s="16" t="s">
        <v>5</v>
      </c>
      <c r="H12" s="19" t="s">
        <v>6</v>
      </c>
      <c r="I12" s="19" t="s">
        <v>16</v>
      </c>
      <c r="J12" s="19" t="s">
        <v>21</v>
      </c>
      <c r="K12" s="25"/>
      <c r="L12" s="19" t="s">
        <v>26</v>
      </c>
      <c r="M12" s="19" t="s">
        <v>27</v>
      </c>
      <c r="N12" s="19" t="s">
        <v>248</v>
      </c>
      <c r="O12" s="19" t="s">
        <v>249</v>
      </c>
      <c r="Q12" s="39"/>
      <c r="R12" s="39" t="s">
        <v>60</v>
      </c>
      <c r="S12" s="39"/>
      <c r="T12" s="36" t="s">
        <v>171</v>
      </c>
      <c r="U12" s="25"/>
      <c r="V12" s="31"/>
      <c r="W12" s="31"/>
      <c r="X12" s="183"/>
      <c r="Y12" s="183"/>
      <c r="Z12" s="183"/>
      <c r="AA12" s="183"/>
      <c r="AB12" s="183"/>
      <c r="AC12" s="36"/>
      <c r="AD12" s="36"/>
      <c r="AE12" s="36"/>
      <c r="AF12" s="36"/>
      <c r="AG12" s="36"/>
      <c r="AH12" s="36"/>
      <c r="AI12" s="36"/>
      <c r="AJ12" s="36"/>
      <c r="AK12" s="36"/>
      <c r="AM12" s="31"/>
      <c r="AN12" s="183"/>
      <c r="AO12" s="183"/>
      <c r="AP12" s="183"/>
      <c r="AQ12" s="183"/>
      <c r="AR12" s="183"/>
      <c r="AS12" s="183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</row>
    <row r="13" spans="1:57" x14ac:dyDescent="0.25">
      <c r="A13" s="36"/>
      <c r="B13" s="42" t="s">
        <v>11</v>
      </c>
      <c r="C13" s="13"/>
      <c r="D13" s="44"/>
      <c r="E13" s="184">
        <v>610</v>
      </c>
      <c r="F13" s="184">
        <v>58</v>
      </c>
      <c r="G13" s="184">
        <v>1566</v>
      </c>
      <c r="H13" s="184">
        <v>150</v>
      </c>
      <c r="I13" s="184">
        <v>2824</v>
      </c>
      <c r="J13" s="185">
        <v>0.50376131871595176</v>
      </c>
      <c r="K13" s="36">
        <f>PRODUCT(I13/J13)</f>
        <v>5605.8293780835638</v>
      </c>
      <c r="L13" s="186">
        <f t="shared" ref="L13:L14" si="0">PRODUCT((F13+G13)/E13)</f>
        <v>2.6622950819672133</v>
      </c>
      <c r="M13" s="186">
        <f t="shared" ref="M13:M14" si="1">PRODUCT(H13/E13)</f>
        <v>0.24590163934426229</v>
      </c>
      <c r="N13" s="186">
        <f t="shared" ref="N13:N14" si="2">PRODUCT((F13+G13+H13)/E13)</f>
        <v>2.9081967213114752</v>
      </c>
      <c r="O13" s="186">
        <f t="shared" ref="O13:O14" si="3">PRODUCT(I13/E13)</f>
        <v>4.6295081967213116</v>
      </c>
      <c r="Q13" s="39"/>
      <c r="R13" s="39"/>
      <c r="S13" s="39"/>
      <c r="T13" s="36" t="s">
        <v>175</v>
      </c>
      <c r="U13" s="36"/>
      <c r="V13" s="36"/>
      <c r="W13" s="36"/>
      <c r="X13" s="39"/>
      <c r="Y13" s="39"/>
      <c r="Z13" s="39"/>
      <c r="AA13" s="39"/>
      <c r="AB13" s="39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9"/>
      <c r="AO13" s="39"/>
      <c r="AP13" s="39"/>
      <c r="AQ13" s="39"/>
      <c r="AR13" s="39"/>
      <c r="AS13" s="39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</row>
    <row r="14" spans="1:57" x14ac:dyDescent="0.25">
      <c r="A14" s="36"/>
      <c r="B14" s="187" t="s">
        <v>109</v>
      </c>
      <c r="C14" s="188"/>
      <c r="D14" s="189"/>
      <c r="E14" s="184">
        <f>PRODUCT(E10+Q10)</f>
        <v>44</v>
      </c>
      <c r="F14" s="184">
        <f>PRODUCT(F10+R10)</f>
        <v>2</v>
      </c>
      <c r="G14" s="184">
        <f>PRODUCT(G10+S10)</f>
        <v>54</v>
      </c>
      <c r="H14" s="184">
        <f>PRODUCT(H10+T10)</f>
        <v>12</v>
      </c>
      <c r="I14" s="184">
        <f>PRODUCT(I10+U10)</f>
        <v>178</v>
      </c>
      <c r="J14" s="185"/>
      <c r="K14" s="36">
        <f>PRODUCT(K10+W10)</f>
        <v>206</v>
      </c>
      <c r="L14" s="186">
        <f t="shared" si="0"/>
        <v>1.2727272727272727</v>
      </c>
      <c r="M14" s="186">
        <f t="shared" si="1"/>
        <v>0.27272727272727271</v>
      </c>
      <c r="N14" s="186">
        <f t="shared" si="2"/>
        <v>1.5454545454545454</v>
      </c>
      <c r="O14" s="186">
        <f t="shared" si="3"/>
        <v>4.0454545454545459</v>
      </c>
      <c r="Q14" s="39"/>
      <c r="R14" s="39"/>
      <c r="S14" s="39"/>
      <c r="T14" s="36" t="s">
        <v>172</v>
      </c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</row>
    <row r="15" spans="1:57" x14ac:dyDescent="0.25">
      <c r="A15" s="36"/>
      <c r="B15" s="190" t="s">
        <v>244</v>
      </c>
      <c r="C15" s="191"/>
      <c r="D15" s="192"/>
      <c r="E15" s="184">
        <f>PRODUCT(AA10+AM10)</f>
        <v>33</v>
      </c>
      <c r="F15" s="184">
        <f>PRODUCT(AB10+AN10)</f>
        <v>3</v>
      </c>
      <c r="G15" s="184">
        <f>PRODUCT(AC10+AO10)</f>
        <v>58</v>
      </c>
      <c r="H15" s="184">
        <f>PRODUCT(AD10+AP10)</f>
        <v>16</v>
      </c>
      <c r="I15" s="184">
        <f>PRODUCT(AE10+AQ10)</f>
        <v>0</v>
      </c>
      <c r="J15" s="185">
        <v>0</v>
      </c>
      <c r="K15" s="25">
        <f>PRODUCT(AG10+AS10)</f>
        <v>0</v>
      </c>
      <c r="L15" s="186">
        <v>0</v>
      </c>
      <c r="M15" s="186">
        <v>0</v>
      </c>
      <c r="N15" s="186">
        <v>0</v>
      </c>
      <c r="O15" s="186">
        <v>0</v>
      </c>
      <c r="Q15" s="39"/>
      <c r="R15" s="39"/>
      <c r="S15" s="36"/>
      <c r="T15" s="36" t="s">
        <v>176</v>
      </c>
      <c r="U15" s="25"/>
      <c r="V15" s="25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25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</row>
    <row r="16" spans="1:57" x14ac:dyDescent="0.25">
      <c r="A16" s="36"/>
      <c r="B16" s="193" t="s">
        <v>246</v>
      </c>
      <c r="C16" s="85"/>
      <c r="D16" s="194"/>
      <c r="E16" s="184">
        <f>SUM(E13:E15)</f>
        <v>687</v>
      </c>
      <c r="F16" s="184">
        <f t="shared" ref="F16:I16" si="4">SUM(F13:F15)</f>
        <v>63</v>
      </c>
      <c r="G16" s="184">
        <f t="shared" si="4"/>
        <v>1678</v>
      </c>
      <c r="H16" s="184">
        <f t="shared" si="4"/>
        <v>178</v>
      </c>
      <c r="I16" s="184">
        <f t="shared" si="4"/>
        <v>3002</v>
      </c>
      <c r="J16" s="185"/>
      <c r="K16" s="36">
        <f>SUM(K13:K15)</f>
        <v>5811.8293780835638</v>
      </c>
      <c r="L16" s="186">
        <f>PRODUCT((F16+G16)/E16)</f>
        <v>2.5342066957787481</v>
      </c>
      <c r="M16" s="186">
        <f>PRODUCT(H16/E16)</f>
        <v>0.2590975254730713</v>
      </c>
      <c r="N16" s="186">
        <f>PRODUCT((F16+G16+H16)/E16)</f>
        <v>2.7933042212518195</v>
      </c>
      <c r="O16" s="186">
        <f>PRODUCT(I16/E16)</f>
        <v>4.3697234352256187</v>
      </c>
      <c r="Q16" s="25"/>
      <c r="R16" s="25"/>
      <c r="S16" s="25"/>
      <c r="T16" s="36" t="s">
        <v>173</v>
      </c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</row>
    <row r="17" spans="1:57" x14ac:dyDescent="0.25">
      <c r="A17" s="36"/>
      <c r="B17" s="36"/>
      <c r="C17" s="36"/>
      <c r="D17" s="36"/>
      <c r="E17" s="25"/>
      <c r="F17" s="25"/>
      <c r="G17" s="25"/>
      <c r="H17" s="25"/>
      <c r="I17" s="25"/>
      <c r="J17" s="36"/>
      <c r="K17" s="36"/>
      <c r="L17" s="25"/>
      <c r="M17" s="25"/>
      <c r="N17" s="25"/>
      <c r="O17" s="25"/>
      <c r="P17" s="36"/>
      <c r="Q17" s="36"/>
      <c r="R17" s="36"/>
      <c r="S17" s="36"/>
      <c r="T17" s="36" t="s">
        <v>239</v>
      </c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</row>
    <row r="18" spans="1:57" x14ac:dyDescent="0.25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 t="s">
        <v>177</v>
      </c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</row>
    <row r="19" spans="1:57" x14ac:dyDescent="0.2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</row>
    <row r="20" spans="1:57" x14ac:dyDescent="0.25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</row>
    <row r="21" spans="1:57" x14ac:dyDescent="0.25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</row>
    <row r="22" spans="1:57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</row>
    <row r="23" spans="1:57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</row>
    <row r="24" spans="1:57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</row>
    <row r="25" spans="1:57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</row>
    <row r="26" spans="1:57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</row>
    <row r="27" spans="1:57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</row>
    <row r="28" spans="1:57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</row>
    <row r="29" spans="1:57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</row>
    <row r="30" spans="1:57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</row>
    <row r="31" spans="1:57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</row>
    <row r="32" spans="1:57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</row>
    <row r="33" spans="1:57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</row>
    <row r="34" spans="1:57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</row>
    <row r="35" spans="1:57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</row>
    <row r="36" spans="1:57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</row>
    <row r="37" spans="1:57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</row>
    <row r="38" spans="1:57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</row>
    <row r="39" spans="1:57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</row>
    <row r="40" spans="1:57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</row>
    <row r="41" spans="1:57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</row>
    <row r="42" spans="1:57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</row>
    <row r="43" spans="1:57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</row>
    <row r="44" spans="1:57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</row>
    <row r="45" spans="1:57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</row>
    <row r="46" spans="1:57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</row>
    <row r="47" spans="1:57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</row>
    <row r="48" spans="1:57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</row>
    <row r="49" spans="1:57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</row>
    <row r="50" spans="1:57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</row>
    <row r="51" spans="1:57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</row>
    <row r="52" spans="1:57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</row>
    <row r="53" spans="1:57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</row>
    <row r="54" spans="1:57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</row>
    <row r="55" spans="1:57" x14ac:dyDescent="0.25">
      <c r="A55" s="36"/>
      <c r="B55" s="36"/>
      <c r="C55" s="36"/>
      <c r="D55" s="36"/>
      <c r="J55" s="36"/>
      <c r="K55" s="36"/>
      <c r="L55"/>
      <c r="M55"/>
      <c r="N55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H55" s="36"/>
      <c r="AI55" s="36"/>
      <c r="AJ55" s="36"/>
      <c r="AK55" s="36"/>
      <c r="AL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</row>
    <row r="56" spans="1:57" x14ac:dyDescent="0.25">
      <c r="A56" s="36"/>
      <c r="B56" s="36"/>
      <c r="C56" s="36"/>
      <c r="D56" s="36"/>
      <c r="J56" s="36"/>
      <c r="K56" s="36"/>
      <c r="L56"/>
      <c r="M56"/>
      <c r="N5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H56" s="36"/>
      <c r="AI56" s="36"/>
      <c r="AJ56" s="36"/>
      <c r="AK56" s="36"/>
      <c r="AL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</row>
    <row r="57" spans="1:57" x14ac:dyDescent="0.25">
      <c r="A57" s="36"/>
      <c r="B57" s="36"/>
      <c r="C57" s="36"/>
      <c r="D57" s="36"/>
      <c r="J57" s="36"/>
      <c r="K57" s="36"/>
      <c r="L57"/>
      <c r="M57"/>
      <c r="N57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H57" s="36"/>
      <c r="AI57" s="36"/>
      <c r="AJ57" s="36"/>
      <c r="AK57" s="36"/>
      <c r="AL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  <row r="58" spans="1:57" x14ac:dyDescent="0.25">
      <c r="A58" s="36"/>
      <c r="B58" s="36"/>
      <c r="C58" s="36"/>
      <c r="D58" s="36"/>
      <c r="J58" s="36"/>
      <c r="K58" s="36"/>
      <c r="L58"/>
      <c r="M58"/>
      <c r="N58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H58" s="36"/>
      <c r="AI58" s="36"/>
      <c r="AJ58" s="36"/>
      <c r="AK58" s="36"/>
      <c r="AL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</row>
    <row r="59" spans="1:57" x14ac:dyDescent="0.25">
      <c r="A59" s="36"/>
      <c r="B59" s="36"/>
      <c r="C59" s="36"/>
      <c r="D59" s="36"/>
      <c r="J59" s="36"/>
      <c r="K59" s="36"/>
      <c r="L59"/>
      <c r="M59"/>
      <c r="N59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H59" s="36"/>
      <c r="AI59" s="36"/>
      <c r="AJ59" s="36"/>
      <c r="AK59" s="36"/>
      <c r="AL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</row>
    <row r="60" spans="1:57" x14ac:dyDescent="0.25">
      <c r="A60" s="36"/>
      <c r="B60" s="36"/>
      <c r="C60" s="36"/>
      <c r="D60" s="36"/>
      <c r="J60" s="36"/>
      <c r="K60" s="36"/>
      <c r="L60"/>
      <c r="M60"/>
      <c r="N60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H60" s="36"/>
      <c r="AI60" s="36"/>
      <c r="AJ60" s="36"/>
      <c r="AK60" s="36"/>
      <c r="AL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</row>
    <row r="61" spans="1:57" x14ac:dyDescent="0.25">
      <c r="A61" s="36"/>
      <c r="B61" s="36"/>
      <c r="C61" s="36"/>
      <c r="D61" s="36"/>
      <c r="J61" s="36"/>
      <c r="K61" s="36"/>
      <c r="L61"/>
      <c r="M61"/>
      <c r="N61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H61" s="36"/>
      <c r="AI61" s="36"/>
      <c r="AJ61" s="36"/>
      <c r="AK61" s="36"/>
      <c r="AL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</row>
    <row r="62" spans="1:57" x14ac:dyDescent="0.25">
      <c r="A62" s="36"/>
      <c r="B62" s="36"/>
      <c r="C62" s="36"/>
      <c r="D62" s="36"/>
      <c r="J62" s="36"/>
      <c r="K62" s="36"/>
      <c r="L62"/>
      <c r="M62"/>
      <c r="N62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H62" s="36"/>
      <c r="AI62" s="36"/>
      <c r="AJ62" s="36"/>
      <c r="AK62" s="36"/>
      <c r="AL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</row>
    <row r="63" spans="1:57" x14ac:dyDescent="0.25">
      <c r="A63" s="36"/>
      <c r="B63" s="36"/>
      <c r="C63" s="36"/>
      <c r="D63" s="36"/>
      <c r="J63" s="36"/>
      <c r="K63" s="36"/>
      <c r="L63"/>
      <c r="M63"/>
      <c r="N63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H63" s="36"/>
      <c r="AI63" s="36"/>
      <c r="AJ63" s="36"/>
      <c r="AK63" s="36"/>
      <c r="AL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</row>
    <row r="64" spans="1:57" x14ac:dyDescent="0.25">
      <c r="A64" s="36"/>
      <c r="B64" s="36"/>
      <c r="C64" s="36"/>
      <c r="D64" s="36"/>
      <c r="J64" s="36"/>
      <c r="K64" s="36"/>
      <c r="L64"/>
      <c r="M64"/>
      <c r="N64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H64" s="36"/>
      <c r="AI64" s="36"/>
      <c r="AJ64" s="36"/>
      <c r="AK64" s="36"/>
      <c r="AL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</row>
    <row r="65" spans="1:57" x14ac:dyDescent="0.25">
      <c r="A65" s="36"/>
      <c r="B65" s="36"/>
      <c r="C65" s="36"/>
      <c r="D65" s="36"/>
      <c r="J65" s="36"/>
      <c r="K65" s="36"/>
      <c r="L65"/>
      <c r="M65"/>
      <c r="N65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H65" s="36"/>
      <c r="AI65" s="36"/>
      <c r="AJ65" s="36"/>
      <c r="AK65" s="36"/>
      <c r="AL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</row>
    <row r="66" spans="1:57" x14ac:dyDescent="0.25">
      <c r="A66" s="36"/>
      <c r="B66" s="36"/>
      <c r="C66" s="36"/>
      <c r="D66" s="36"/>
      <c r="J66" s="36"/>
      <c r="K66" s="36"/>
      <c r="L66"/>
      <c r="M66"/>
      <c r="N6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H66" s="36"/>
      <c r="AI66" s="36"/>
      <c r="AJ66" s="36"/>
      <c r="AK66" s="36"/>
      <c r="AL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</row>
    <row r="67" spans="1:57" x14ac:dyDescent="0.25">
      <c r="A67" s="36"/>
      <c r="B67" s="36"/>
      <c r="C67" s="36"/>
      <c r="D67" s="36"/>
      <c r="J67" s="36"/>
      <c r="K67" s="36"/>
      <c r="L67"/>
      <c r="M67"/>
      <c r="N67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H67" s="36"/>
      <c r="AI67" s="36"/>
      <c r="AJ67" s="36"/>
      <c r="AK67" s="36"/>
      <c r="AL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</row>
    <row r="68" spans="1:57" x14ac:dyDescent="0.25">
      <c r="A68" s="36"/>
      <c r="B68" s="36"/>
      <c r="C68" s="36"/>
      <c r="D68" s="36"/>
      <c r="J68" s="36"/>
      <c r="K68" s="36"/>
      <c r="L68"/>
      <c r="M68"/>
      <c r="N68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H68" s="36"/>
      <c r="AI68" s="36"/>
      <c r="AJ68" s="36"/>
      <c r="AK68" s="36"/>
      <c r="AL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</row>
    <row r="69" spans="1:57" x14ac:dyDescent="0.25">
      <c r="A69" s="36"/>
      <c r="B69" s="36"/>
      <c r="C69" s="36"/>
      <c r="D69" s="36"/>
      <c r="J69" s="36"/>
      <c r="K69" s="36"/>
      <c r="L69"/>
      <c r="M69"/>
      <c r="N69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H69" s="36"/>
      <c r="AI69" s="36"/>
      <c r="AJ69" s="36"/>
      <c r="AK69" s="36"/>
      <c r="AL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</row>
    <row r="70" spans="1:57" x14ac:dyDescent="0.25">
      <c r="A70" s="36"/>
      <c r="B70" s="36"/>
      <c r="C70" s="36"/>
      <c r="D70" s="36"/>
      <c r="J70" s="36"/>
      <c r="K70" s="36"/>
      <c r="L70"/>
      <c r="M70"/>
      <c r="N70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H70" s="36"/>
      <c r="AI70" s="36"/>
      <c r="AJ70" s="36"/>
      <c r="AK70" s="36"/>
      <c r="AL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</row>
    <row r="71" spans="1:57" x14ac:dyDescent="0.25">
      <c r="A71" s="36"/>
      <c r="B71" s="36"/>
      <c r="C71" s="36"/>
      <c r="D71" s="36"/>
      <c r="J71" s="36"/>
      <c r="K71" s="36"/>
      <c r="L71"/>
      <c r="M71"/>
      <c r="N71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H71" s="36"/>
      <c r="AI71" s="36"/>
      <c r="AJ71" s="36"/>
      <c r="AK71" s="36"/>
      <c r="AL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</row>
    <row r="72" spans="1:57" x14ac:dyDescent="0.25">
      <c r="A72" s="36"/>
      <c r="B72" s="36"/>
      <c r="C72" s="36"/>
      <c r="D72" s="36"/>
      <c r="J72" s="36"/>
      <c r="K72" s="36"/>
      <c r="L72"/>
      <c r="M72"/>
      <c r="N72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H72" s="36"/>
      <c r="AI72" s="36"/>
      <c r="AJ72" s="36"/>
      <c r="AK72" s="36"/>
      <c r="AL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</row>
    <row r="73" spans="1:57" x14ac:dyDescent="0.25">
      <c r="A73" s="36"/>
      <c r="B73" s="36"/>
      <c r="C73" s="36"/>
      <c r="D73" s="36"/>
      <c r="J73" s="36"/>
      <c r="K73" s="36"/>
      <c r="L73"/>
      <c r="M73"/>
      <c r="N73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H73" s="36"/>
      <c r="AI73" s="36"/>
      <c r="AJ73" s="36"/>
      <c r="AK73" s="36"/>
      <c r="AL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</row>
    <row r="74" spans="1:57" x14ac:dyDescent="0.25">
      <c r="A74" s="36"/>
      <c r="B74" s="36"/>
      <c r="C74" s="36"/>
      <c r="D74" s="36"/>
      <c r="J74" s="36"/>
      <c r="K74" s="36"/>
      <c r="L74"/>
      <c r="M74"/>
      <c r="N74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H74" s="36"/>
      <c r="AI74" s="36"/>
      <c r="AJ74" s="36"/>
      <c r="AK74" s="36"/>
      <c r="AL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</row>
    <row r="75" spans="1:57" x14ac:dyDescent="0.25">
      <c r="A75" s="36"/>
      <c r="B75" s="36"/>
      <c r="C75" s="36"/>
      <c r="D75" s="36"/>
      <c r="J75" s="36"/>
      <c r="K75" s="36"/>
      <c r="L75"/>
      <c r="M75"/>
      <c r="N75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H75" s="36"/>
      <c r="AI75" s="36"/>
      <c r="AJ75" s="36"/>
      <c r="AK75" s="36"/>
      <c r="AL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</row>
    <row r="76" spans="1:57" x14ac:dyDescent="0.25">
      <c r="A76" s="36"/>
      <c r="B76" s="36"/>
      <c r="C76" s="36"/>
      <c r="D76" s="36"/>
      <c r="J76" s="36"/>
      <c r="K76" s="36"/>
      <c r="L76"/>
      <c r="M76"/>
      <c r="N7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H76" s="36"/>
      <c r="AI76" s="36"/>
      <c r="AJ76" s="36"/>
      <c r="AK76" s="36"/>
      <c r="AL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</row>
    <row r="77" spans="1:57" x14ac:dyDescent="0.25">
      <c r="A77" s="36"/>
      <c r="B77" s="36"/>
      <c r="C77" s="36"/>
      <c r="D77" s="36"/>
      <c r="J77" s="36"/>
      <c r="K77" s="36"/>
      <c r="L77"/>
      <c r="M77"/>
      <c r="N77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H77" s="36"/>
      <c r="AI77" s="36"/>
      <c r="AJ77" s="36"/>
      <c r="AK77" s="36"/>
      <c r="AL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</row>
    <row r="78" spans="1:57" x14ac:dyDescent="0.25">
      <c r="A78" s="36"/>
      <c r="B78" s="36"/>
      <c r="C78" s="36"/>
      <c r="D78" s="36"/>
      <c r="L78"/>
      <c r="M78"/>
      <c r="N78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H78" s="36"/>
      <c r="AI78" s="36"/>
      <c r="AJ78" s="36"/>
      <c r="AK78" s="36"/>
      <c r="AL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</row>
    <row r="79" spans="1:57" x14ac:dyDescent="0.25">
      <c r="A79" s="36"/>
      <c r="B79" s="36"/>
      <c r="C79" s="36"/>
      <c r="D79" s="36"/>
      <c r="L79"/>
      <c r="M79"/>
      <c r="N79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H79" s="36"/>
      <c r="AI79" s="36"/>
      <c r="AJ79" s="36"/>
      <c r="AK79" s="36"/>
      <c r="AL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</row>
    <row r="80" spans="1:57" x14ac:dyDescent="0.25">
      <c r="A80" s="36"/>
      <c r="B80" s="36"/>
      <c r="C80" s="36"/>
      <c r="D80" s="36"/>
      <c r="L80"/>
      <c r="M80"/>
      <c r="N80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H80" s="36"/>
      <c r="AI80" s="36"/>
      <c r="AJ80" s="36"/>
      <c r="AK80" s="36"/>
      <c r="AL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</row>
    <row r="81" spans="1:57" x14ac:dyDescent="0.25">
      <c r="A81" s="36"/>
      <c r="B81" s="36"/>
      <c r="C81" s="36"/>
      <c r="D81" s="36"/>
      <c r="L81"/>
      <c r="M81"/>
      <c r="N81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H81" s="36"/>
      <c r="AI81" s="36"/>
      <c r="AJ81" s="36"/>
      <c r="AK81" s="36"/>
      <c r="AL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</row>
    <row r="82" spans="1:57" x14ac:dyDescent="0.25">
      <c r="A82" s="36"/>
      <c r="B82" s="36"/>
      <c r="C82" s="36"/>
      <c r="D82" s="36"/>
      <c r="L82"/>
      <c r="M82"/>
      <c r="N82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H82" s="36"/>
      <c r="AI82" s="36"/>
      <c r="AJ82" s="36"/>
      <c r="AK82" s="36"/>
      <c r="AL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</row>
    <row r="83" spans="1:57" x14ac:dyDescent="0.25">
      <c r="A83" s="36"/>
      <c r="B83" s="36"/>
      <c r="C83" s="36"/>
      <c r="D83" s="36"/>
      <c r="L83"/>
      <c r="M83"/>
      <c r="N83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H83" s="36"/>
      <c r="AI83" s="36"/>
      <c r="AJ83" s="36"/>
      <c r="AK83" s="36"/>
      <c r="AL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</row>
    <row r="84" spans="1:57" x14ac:dyDescent="0.25">
      <c r="A84" s="36"/>
      <c r="B84" s="36"/>
      <c r="C84" s="36"/>
      <c r="D84" s="36"/>
      <c r="L84"/>
      <c r="M84"/>
      <c r="N84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H84" s="36"/>
      <c r="AI84" s="36"/>
      <c r="AJ84" s="36"/>
      <c r="AK84" s="36"/>
      <c r="AL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</row>
    <row r="85" spans="1:57" x14ac:dyDescent="0.25">
      <c r="A85" s="36"/>
      <c r="B85" s="36"/>
      <c r="C85" s="36"/>
      <c r="D85" s="36"/>
      <c r="L85"/>
      <c r="M85"/>
      <c r="N85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H85" s="36"/>
      <c r="AI85" s="36"/>
      <c r="AJ85" s="36"/>
      <c r="AK85" s="36"/>
      <c r="AL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</row>
    <row r="86" spans="1:57" x14ac:dyDescent="0.25">
      <c r="A86" s="36"/>
      <c r="B86" s="36"/>
      <c r="C86" s="36"/>
      <c r="D86" s="36"/>
      <c r="L86"/>
      <c r="M86"/>
      <c r="N8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H86" s="36"/>
      <c r="AI86" s="36"/>
      <c r="AJ86" s="36"/>
      <c r="AK86" s="36"/>
      <c r="AL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</row>
    <row r="87" spans="1:57" x14ac:dyDescent="0.25">
      <c r="A87" s="36"/>
      <c r="B87" s="36"/>
      <c r="C87" s="36"/>
      <c r="D87" s="36"/>
      <c r="L87"/>
      <c r="M87"/>
      <c r="N87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H87" s="36"/>
      <c r="AI87" s="36"/>
      <c r="AJ87" s="36"/>
      <c r="AK87" s="36"/>
      <c r="AL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</row>
    <row r="88" spans="1:57" x14ac:dyDescent="0.25">
      <c r="A88" s="36"/>
      <c r="B88" s="36"/>
      <c r="C88" s="36"/>
      <c r="D88" s="36"/>
      <c r="L88"/>
      <c r="M88"/>
      <c r="N88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H88" s="36"/>
      <c r="AI88" s="36"/>
      <c r="AJ88" s="36"/>
      <c r="AK88" s="36"/>
      <c r="AL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</row>
    <row r="89" spans="1:57" x14ac:dyDescent="0.25">
      <c r="A89" s="36"/>
      <c r="B89" s="36"/>
      <c r="C89" s="36"/>
      <c r="D89" s="36"/>
      <c r="L89"/>
      <c r="M89"/>
      <c r="N89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H89" s="36"/>
      <c r="AI89" s="36"/>
      <c r="AJ89" s="36"/>
      <c r="AK89" s="36"/>
      <c r="AL89" s="25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</row>
    <row r="90" spans="1:57" x14ac:dyDescent="0.25">
      <c r="A90" s="36"/>
      <c r="B90" s="36"/>
      <c r="C90" s="36"/>
      <c r="D90" s="36"/>
      <c r="L90"/>
      <c r="M90"/>
      <c r="N90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H90" s="36"/>
      <c r="AI90" s="36"/>
      <c r="AJ90" s="36"/>
      <c r="AK90" s="36"/>
      <c r="AL90" s="25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</row>
    <row r="91" spans="1:57" x14ac:dyDescent="0.25">
      <c r="A91" s="36"/>
      <c r="B91" s="36"/>
      <c r="C91" s="36"/>
      <c r="D91" s="36"/>
      <c r="L91"/>
      <c r="M91"/>
      <c r="N91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H91" s="36"/>
      <c r="AI91" s="36"/>
      <c r="AJ91" s="36"/>
      <c r="AK91" s="36"/>
      <c r="AL91" s="25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</row>
    <row r="92" spans="1:57" x14ac:dyDescent="0.25">
      <c r="A92" s="36"/>
      <c r="B92" s="36"/>
      <c r="C92" s="36"/>
      <c r="D92" s="36"/>
      <c r="L92"/>
      <c r="M92"/>
      <c r="N92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H92" s="36"/>
      <c r="AI92" s="36"/>
      <c r="AJ92" s="36"/>
      <c r="AK92" s="36"/>
      <c r="AL92" s="25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</row>
    <row r="93" spans="1:57" x14ac:dyDescent="0.25">
      <c r="A93" s="36"/>
      <c r="B93" s="36"/>
      <c r="C93" s="36"/>
      <c r="D93" s="36"/>
      <c r="L93"/>
      <c r="M93"/>
      <c r="N93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H93" s="36"/>
      <c r="AI93" s="36"/>
      <c r="AJ93" s="36"/>
      <c r="AK93" s="36"/>
      <c r="AL93" s="25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</row>
    <row r="94" spans="1:57" x14ac:dyDescent="0.25">
      <c r="A94" s="36"/>
      <c r="B94" s="36"/>
      <c r="C94" s="36"/>
      <c r="D94" s="36"/>
      <c r="L94"/>
      <c r="M94"/>
      <c r="N94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H94" s="36"/>
      <c r="AI94" s="36"/>
      <c r="AJ94" s="36"/>
      <c r="AK94" s="36"/>
      <c r="AL94" s="25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</row>
    <row r="95" spans="1:57" x14ac:dyDescent="0.25">
      <c r="A95" s="36"/>
      <c r="B95" s="36"/>
      <c r="C95" s="36"/>
      <c r="D95" s="36"/>
      <c r="L95"/>
      <c r="M95"/>
      <c r="N95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H95" s="36"/>
      <c r="AI95" s="36"/>
      <c r="AJ95" s="36"/>
      <c r="AK95" s="36"/>
      <c r="AL95" s="25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</row>
    <row r="96" spans="1:57" x14ac:dyDescent="0.25">
      <c r="A96" s="36"/>
      <c r="B96" s="36"/>
      <c r="C96" s="36"/>
      <c r="D96" s="36"/>
      <c r="L96"/>
      <c r="M96"/>
      <c r="N9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H96" s="36"/>
      <c r="AI96" s="36"/>
      <c r="AJ96" s="36"/>
      <c r="AK96" s="36"/>
      <c r="AL96" s="25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</row>
    <row r="97" spans="1:57" x14ac:dyDescent="0.25">
      <c r="A97" s="36"/>
      <c r="B97" s="36"/>
      <c r="C97" s="36"/>
      <c r="D97" s="36"/>
      <c r="L97"/>
      <c r="M97"/>
      <c r="N97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H97" s="36"/>
      <c r="AI97" s="36"/>
      <c r="AJ97" s="36"/>
      <c r="AK97" s="36"/>
      <c r="AL97" s="25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  <row r="98" spans="1:57" x14ac:dyDescent="0.25">
      <c r="A98" s="36"/>
      <c r="B98" s="36"/>
      <c r="C98" s="36"/>
      <c r="D98" s="36"/>
      <c r="L98"/>
      <c r="M98"/>
      <c r="N98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H98" s="36"/>
      <c r="AI98" s="36"/>
      <c r="AJ98" s="36"/>
      <c r="AK98" s="36"/>
      <c r="AL98" s="25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</row>
    <row r="99" spans="1:57" x14ac:dyDescent="0.25">
      <c r="A99" s="36"/>
      <c r="B99" s="36"/>
      <c r="C99" s="36"/>
      <c r="D99" s="36"/>
      <c r="L99"/>
      <c r="M99"/>
      <c r="N99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H99" s="36"/>
      <c r="AI99" s="36"/>
      <c r="AJ99" s="36"/>
      <c r="AK99" s="36"/>
      <c r="AL99" s="25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</row>
    <row r="100" spans="1:57" x14ac:dyDescent="0.25">
      <c r="A100" s="36"/>
      <c r="B100" s="36"/>
      <c r="C100" s="36"/>
      <c r="D100" s="36"/>
      <c r="L100"/>
      <c r="M100"/>
      <c r="N100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H100" s="36"/>
      <c r="AI100" s="36"/>
      <c r="AJ100" s="36"/>
      <c r="AK100" s="36"/>
      <c r="AL100" s="25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</row>
    <row r="101" spans="1:57" x14ac:dyDescent="0.25">
      <c r="A101" s="36"/>
      <c r="B101" s="36"/>
      <c r="C101" s="36"/>
      <c r="D101" s="36"/>
      <c r="L101"/>
      <c r="M101"/>
      <c r="N101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H101" s="36"/>
      <c r="AI101" s="36"/>
      <c r="AJ101" s="36"/>
      <c r="AK101" s="36"/>
      <c r="AL101" s="25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</row>
    <row r="102" spans="1:57" x14ac:dyDescent="0.25">
      <c r="A102" s="36"/>
      <c r="B102" s="36"/>
      <c r="C102" s="36"/>
      <c r="D102" s="36"/>
      <c r="L102"/>
      <c r="M102"/>
      <c r="N102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H102" s="36"/>
      <c r="AI102" s="36"/>
      <c r="AJ102" s="36"/>
      <c r="AK102" s="36"/>
      <c r="AL102" s="25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</row>
    <row r="103" spans="1:57" x14ac:dyDescent="0.25">
      <c r="A103" s="36"/>
      <c r="B103" s="36"/>
      <c r="C103" s="36"/>
      <c r="D103" s="36"/>
      <c r="L103"/>
      <c r="M103"/>
      <c r="N103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H103" s="36"/>
      <c r="AI103" s="36"/>
      <c r="AJ103" s="36"/>
      <c r="AK103" s="36"/>
      <c r="AL103" s="25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</row>
    <row r="104" spans="1:57" x14ac:dyDescent="0.25">
      <c r="A104" s="36"/>
      <c r="B104" s="36"/>
      <c r="C104" s="36"/>
      <c r="D104" s="36"/>
      <c r="L104"/>
      <c r="M104"/>
      <c r="N104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H104" s="36"/>
      <c r="AI104" s="36"/>
      <c r="AJ104" s="36"/>
      <c r="AK104" s="36"/>
      <c r="AL104" s="25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</row>
    <row r="105" spans="1:57" x14ac:dyDescent="0.25">
      <c r="A105" s="36"/>
      <c r="B105" s="36"/>
      <c r="C105" s="36"/>
      <c r="D105" s="36"/>
      <c r="L105"/>
      <c r="M105"/>
      <c r="N105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H105" s="36"/>
      <c r="AI105" s="36"/>
      <c r="AJ105" s="36"/>
      <c r="AK105" s="36"/>
      <c r="AL105" s="25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</row>
    <row r="106" spans="1:57" x14ac:dyDescent="0.25">
      <c r="A106" s="36"/>
      <c r="B106" s="36"/>
      <c r="C106" s="36"/>
      <c r="D106" s="36"/>
      <c r="L106"/>
      <c r="M106"/>
      <c r="N10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H106" s="36"/>
      <c r="AI106" s="36"/>
      <c r="AJ106" s="36"/>
      <c r="AK106" s="36"/>
      <c r="AL106" s="25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</row>
    <row r="107" spans="1:57" x14ac:dyDescent="0.25">
      <c r="A107" s="36"/>
      <c r="B107" s="36"/>
      <c r="C107" s="36"/>
      <c r="D107" s="36"/>
      <c r="L107"/>
      <c r="M107"/>
      <c r="N107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H107" s="36"/>
      <c r="AI107" s="36"/>
      <c r="AJ107" s="36"/>
      <c r="AK107" s="36"/>
      <c r="AL107" s="25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</row>
    <row r="108" spans="1:57" x14ac:dyDescent="0.25">
      <c r="A108" s="36"/>
      <c r="B108" s="36"/>
      <c r="C108" s="36"/>
      <c r="D108" s="36"/>
      <c r="L108"/>
      <c r="M108"/>
      <c r="N108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H108" s="36"/>
      <c r="AI108" s="36"/>
      <c r="AJ108" s="36"/>
      <c r="AK108" s="36"/>
      <c r="AL108" s="25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</row>
    <row r="109" spans="1:57" x14ac:dyDescent="0.25">
      <c r="A109" s="36"/>
      <c r="B109" s="36"/>
      <c r="C109" s="36"/>
      <c r="D109" s="36"/>
      <c r="L109"/>
      <c r="M109"/>
      <c r="N109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H109" s="36"/>
      <c r="AI109" s="36"/>
      <c r="AJ109" s="36"/>
      <c r="AK109" s="36"/>
      <c r="AL109" s="25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</row>
    <row r="110" spans="1:57" x14ac:dyDescent="0.25">
      <c r="A110" s="36"/>
      <c r="B110" s="36"/>
      <c r="C110" s="36"/>
      <c r="D110" s="36"/>
      <c r="L110"/>
      <c r="M110"/>
      <c r="N110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H110" s="36"/>
      <c r="AI110" s="36"/>
      <c r="AJ110" s="36"/>
      <c r="AK110" s="36"/>
      <c r="AL110" s="25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</row>
    <row r="111" spans="1:57" x14ac:dyDescent="0.25">
      <c r="A111" s="36"/>
      <c r="B111" s="36"/>
      <c r="C111" s="36"/>
      <c r="D111" s="36"/>
      <c r="L111"/>
      <c r="M111"/>
      <c r="N111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H111" s="36"/>
      <c r="AI111" s="36"/>
      <c r="AJ111" s="36"/>
      <c r="AK111" s="36"/>
      <c r="AL111" s="25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</row>
    <row r="112" spans="1:57" x14ac:dyDescent="0.25">
      <c r="A112" s="36"/>
      <c r="B112" s="36"/>
      <c r="C112" s="36"/>
      <c r="D112" s="36"/>
      <c r="L112"/>
      <c r="M112"/>
      <c r="N112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H112" s="36"/>
      <c r="AI112" s="36"/>
      <c r="AJ112" s="36"/>
      <c r="AK112" s="36"/>
      <c r="AL112" s="25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</row>
    <row r="113" spans="1:57" x14ac:dyDescent="0.25">
      <c r="A113" s="36"/>
      <c r="B113" s="36"/>
      <c r="C113" s="36"/>
      <c r="D113" s="36"/>
      <c r="L113"/>
      <c r="M113"/>
      <c r="N113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H113" s="36"/>
      <c r="AI113" s="36"/>
      <c r="AJ113" s="36"/>
      <c r="AK113" s="36"/>
      <c r="AL113" s="25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</row>
    <row r="114" spans="1:57" x14ac:dyDescent="0.25">
      <c r="A114" s="36"/>
      <c r="B114" s="36"/>
      <c r="C114" s="36"/>
      <c r="D114" s="36"/>
      <c r="L114"/>
      <c r="M114"/>
      <c r="N114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H114" s="36"/>
      <c r="AI114" s="36"/>
      <c r="AJ114" s="36"/>
      <c r="AK114" s="36"/>
      <c r="AL114" s="25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</row>
    <row r="115" spans="1:57" x14ac:dyDescent="0.25">
      <c r="A115" s="36"/>
      <c r="B115" s="36"/>
      <c r="C115" s="36"/>
      <c r="D115" s="36"/>
      <c r="L115"/>
      <c r="M115"/>
      <c r="N115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H115" s="36"/>
      <c r="AI115" s="36"/>
      <c r="AJ115" s="36"/>
      <c r="AK115" s="36"/>
      <c r="AL115" s="25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</row>
    <row r="116" spans="1:57" x14ac:dyDescent="0.25">
      <c r="A116" s="36"/>
      <c r="B116" s="36"/>
      <c r="C116" s="36"/>
      <c r="D116" s="36"/>
      <c r="L116"/>
      <c r="M116"/>
      <c r="N11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H116" s="36"/>
      <c r="AI116" s="36"/>
      <c r="AJ116" s="36"/>
      <c r="AK116" s="36"/>
      <c r="AL116" s="25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</row>
    <row r="117" spans="1:57" x14ac:dyDescent="0.25">
      <c r="A117" s="36"/>
      <c r="B117" s="36"/>
      <c r="C117" s="36"/>
      <c r="D117" s="36"/>
      <c r="L117"/>
      <c r="M117"/>
      <c r="N117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H117" s="36"/>
      <c r="AI117" s="36"/>
      <c r="AJ117" s="36"/>
      <c r="AK117" s="36"/>
      <c r="AL117" s="25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</row>
    <row r="118" spans="1:57" x14ac:dyDescent="0.25">
      <c r="A118" s="36"/>
      <c r="B118" s="36"/>
      <c r="C118" s="36"/>
      <c r="D118" s="36"/>
      <c r="L118"/>
      <c r="M118"/>
      <c r="N118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H118" s="36"/>
      <c r="AI118" s="36"/>
      <c r="AJ118" s="36"/>
      <c r="AK118" s="36"/>
      <c r="AL118" s="25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</row>
    <row r="119" spans="1:57" x14ac:dyDescent="0.25">
      <c r="A119" s="36"/>
      <c r="B119" s="36"/>
      <c r="C119" s="36"/>
      <c r="D119" s="36"/>
      <c r="L119"/>
      <c r="M119"/>
      <c r="N119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H119" s="36"/>
      <c r="AI119" s="36"/>
      <c r="AJ119" s="36"/>
      <c r="AK119" s="36"/>
      <c r="AL119" s="25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</row>
    <row r="120" spans="1:57" x14ac:dyDescent="0.25">
      <c r="A120" s="36"/>
      <c r="B120" s="36"/>
      <c r="C120" s="36"/>
      <c r="D120" s="36"/>
      <c r="L120"/>
      <c r="M120"/>
      <c r="N120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H120" s="36"/>
      <c r="AI120" s="36"/>
      <c r="AJ120" s="36"/>
      <c r="AK120" s="36"/>
      <c r="AL120" s="25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</row>
    <row r="121" spans="1:57" x14ac:dyDescent="0.25">
      <c r="A121" s="36"/>
      <c r="B121" s="36"/>
      <c r="C121" s="36"/>
      <c r="D121" s="36"/>
      <c r="L121"/>
      <c r="M121"/>
      <c r="N121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H121" s="36"/>
      <c r="AI121" s="36"/>
      <c r="AJ121" s="36"/>
      <c r="AK121" s="36"/>
      <c r="AL121" s="25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</row>
    <row r="122" spans="1:57" x14ac:dyDescent="0.25">
      <c r="A122" s="36"/>
      <c r="B122" s="36"/>
      <c r="C122" s="36"/>
      <c r="D122" s="36"/>
      <c r="L122"/>
      <c r="M122"/>
      <c r="N122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H122" s="36"/>
      <c r="AI122" s="36"/>
      <c r="AJ122" s="36"/>
      <c r="AK122" s="36"/>
      <c r="AL122" s="25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</row>
    <row r="123" spans="1:57" x14ac:dyDescent="0.25">
      <c r="A123" s="36"/>
      <c r="B123" s="36"/>
      <c r="C123" s="36"/>
      <c r="D123" s="36"/>
      <c r="L123"/>
      <c r="M123"/>
      <c r="N123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H123" s="36"/>
      <c r="AI123" s="36"/>
      <c r="AJ123" s="36"/>
      <c r="AK123" s="36"/>
      <c r="AL123" s="25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</row>
    <row r="124" spans="1:57" x14ac:dyDescent="0.25">
      <c r="A124" s="36"/>
      <c r="B124" s="36"/>
      <c r="C124" s="36"/>
      <c r="D124" s="36"/>
      <c r="L124"/>
      <c r="M124"/>
      <c r="N124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H124" s="36"/>
      <c r="AI124" s="36"/>
      <c r="AJ124" s="36"/>
      <c r="AK124" s="36"/>
      <c r="AL124" s="25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</row>
    <row r="125" spans="1:57" x14ac:dyDescent="0.25">
      <c r="A125" s="36"/>
      <c r="B125" s="36"/>
      <c r="C125" s="36"/>
      <c r="D125" s="36"/>
      <c r="L125"/>
      <c r="M125"/>
      <c r="N125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H125" s="36"/>
      <c r="AI125" s="36"/>
      <c r="AJ125" s="36"/>
      <c r="AK125" s="36"/>
      <c r="AL125" s="25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</row>
    <row r="126" spans="1:57" x14ac:dyDescent="0.25">
      <c r="A126" s="36"/>
      <c r="B126" s="36"/>
      <c r="C126" s="36"/>
      <c r="D126" s="36"/>
      <c r="L126"/>
      <c r="M126"/>
      <c r="N12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H126" s="36"/>
      <c r="AI126" s="36"/>
      <c r="AJ126" s="36"/>
      <c r="AK126" s="36"/>
      <c r="AL126" s="25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</row>
    <row r="127" spans="1:57" x14ac:dyDescent="0.25">
      <c r="A127" s="36"/>
      <c r="B127" s="36"/>
      <c r="C127" s="36"/>
      <c r="D127" s="36"/>
      <c r="L127"/>
      <c r="M127"/>
      <c r="N127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H127" s="36"/>
      <c r="AI127" s="36"/>
      <c r="AJ127" s="36"/>
      <c r="AK127" s="36"/>
      <c r="AL127" s="25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</row>
    <row r="128" spans="1:57" x14ac:dyDescent="0.25">
      <c r="A128" s="36"/>
      <c r="B128" s="36"/>
      <c r="C128" s="36"/>
      <c r="D128" s="36"/>
      <c r="L128"/>
      <c r="M128"/>
      <c r="N128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H128" s="36"/>
      <c r="AI128" s="36"/>
      <c r="AJ128" s="36"/>
      <c r="AK128" s="36"/>
      <c r="AL128" s="25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</row>
    <row r="129" spans="1:57" x14ac:dyDescent="0.25">
      <c r="A129" s="36"/>
      <c r="B129" s="36"/>
      <c r="C129" s="36"/>
      <c r="D129" s="36"/>
      <c r="L129"/>
      <c r="M129"/>
      <c r="N129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H129" s="36"/>
      <c r="AI129" s="36"/>
      <c r="AJ129" s="36"/>
      <c r="AK129" s="36"/>
      <c r="AL129" s="25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  <c r="BE129" s="36"/>
    </row>
    <row r="130" spans="1:57" x14ac:dyDescent="0.25">
      <c r="A130" s="36"/>
      <c r="B130" s="36"/>
      <c r="C130" s="36"/>
      <c r="D130" s="36"/>
      <c r="L130"/>
      <c r="M130"/>
      <c r="N130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H130" s="36"/>
      <c r="AI130" s="36"/>
      <c r="AJ130" s="36"/>
      <c r="AK130" s="36"/>
      <c r="AL130" s="25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</row>
    <row r="131" spans="1:57" x14ac:dyDescent="0.25">
      <c r="A131" s="36"/>
      <c r="B131" s="36"/>
      <c r="C131" s="36"/>
      <c r="D131" s="36"/>
      <c r="L131"/>
      <c r="M131"/>
      <c r="N131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H131" s="36"/>
      <c r="AI131" s="36"/>
      <c r="AJ131" s="36"/>
      <c r="AK131" s="36"/>
      <c r="AL131" s="25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</row>
    <row r="132" spans="1:57" x14ac:dyDescent="0.25">
      <c r="A132" s="36"/>
      <c r="B132" s="36"/>
      <c r="C132" s="36"/>
      <c r="D132" s="36"/>
      <c r="L132"/>
      <c r="M132"/>
      <c r="N132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H132" s="36"/>
      <c r="AI132" s="36"/>
      <c r="AJ132" s="36"/>
      <c r="AK132" s="36"/>
      <c r="AL132" s="25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</row>
    <row r="133" spans="1:57" x14ac:dyDescent="0.25">
      <c r="A133" s="36"/>
      <c r="B133" s="36"/>
      <c r="C133" s="36"/>
      <c r="D133" s="36"/>
      <c r="L133"/>
      <c r="M133"/>
      <c r="N133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H133" s="36"/>
      <c r="AI133" s="36"/>
      <c r="AJ133" s="36"/>
      <c r="AK133" s="36"/>
      <c r="AL133" s="25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  <c r="BD133" s="36"/>
      <c r="BE133" s="36"/>
    </row>
    <row r="134" spans="1:57" x14ac:dyDescent="0.25">
      <c r="A134" s="36"/>
      <c r="B134" s="36"/>
      <c r="C134" s="36"/>
      <c r="D134" s="36"/>
      <c r="L134"/>
      <c r="M134"/>
      <c r="N134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H134" s="36"/>
      <c r="AI134" s="36"/>
      <c r="AJ134" s="36"/>
      <c r="AK134" s="36"/>
      <c r="AL134" s="25"/>
      <c r="AT134" s="36"/>
      <c r="AU134" s="36"/>
      <c r="AV134" s="36"/>
      <c r="AW134" s="36"/>
      <c r="AX134" s="36"/>
      <c r="AY134" s="36"/>
      <c r="AZ134" s="36"/>
      <c r="BA134" s="36"/>
      <c r="BB134" s="36"/>
      <c r="BC134" s="36"/>
      <c r="BD134" s="36"/>
      <c r="BE134" s="36"/>
    </row>
    <row r="135" spans="1:57" x14ac:dyDescent="0.25">
      <c r="A135" s="36"/>
      <c r="B135" s="36"/>
      <c r="C135" s="36"/>
      <c r="D135" s="36"/>
      <c r="L135"/>
      <c r="M135"/>
      <c r="N135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H135" s="36"/>
      <c r="AI135" s="36"/>
      <c r="AJ135" s="36"/>
      <c r="AK135" s="36"/>
      <c r="AL135" s="25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</row>
    <row r="136" spans="1:57" x14ac:dyDescent="0.25">
      <c r="A136" s="36"/>
      <c r="B136" s="36"/>
      <c r="C136" s="36"/>
      <c r="D136" s="36"/>
      <c r="L136"/>
      <c r="M136"/>
      <c r="N1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H136" s="36"/>
      <c r="AI136" s="36"/>
      <c r="AJ136" s="36"/>
      <c r="AK136" s="36"/>
      <c r="AL136" s="25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</row>
    <row r="137" spans="1:57" x14ac:dyDescent="0.25">
      <c r="A137" s="36"/>
      <c r="B137" s="36"/>
      <c r="C137" s="36"/>
      <c r="D137" s="36"/>
      <c r="L137"/>
      <c r="M137"/>
      <c r="N137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H137" s="36"/>
      <c r="AI137" s="36"/>
      <c r="AJ137" s="36"/>
      <c r="AK137" s="36"/>
      <c r="AL137" s="25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</row>
    <row r="138" spans="1:57" x14ac:dyDescent="0.25">
      <c r="A138" s="36"/>
      <c r="B138" s="36"/>
      <c r="C138" s="36"/>
      <c r="D138" s="36"/>
      <c r="L138"/>
      <c r="M138"/>
      <c r="N138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H138" s="36"/>
      <c r="AI138" s="36"/>
      <c r="AJ138" s="36"/>
      <c r="AK138" s="36"/>
      <c r="AL138" s="25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</row>
    <row r="139" spans="1:57" x14ac:dyDescent="0.25">
      <c r="A139" s="36"/>
      <c r="B139" s="36"/>
      <c r="C139" s="36"/>
      <c r="D139" s="36"/>
      <c r="L139"/>
      <c r="M139"/>
      <c r="N139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H139" s="36"/>
      <c r="AI139" s="36"/>
      <c r="AJ139" s="36"/>
      <c r="AK139" s="36"/>
      <c r="AL139" s="25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</row>
    <row r="140" spans="1:57" x14ac:dyDescent="0.25">
      <c r="A140" s="36"/>
      <c r="B140" s="36"/>
      <c r="C140" s="36"/>
      <c r="D140" s="36"/>
      <c r="L140"/>
      <c r="M140"/>
      <c r="N140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H140" s="36"/>
      <c r="AI140" s="36"/>
      <c r="AJ140" s="36"/>
      <c r="AK140" s="36"/>
      <c r="AL140" s="25"/>
      <c r="AT140" s="36"/>
      <c r="AU140" s="36"/>
      <c r="AV140" s="36"/>
      <c r="AW140" s="36"/>
      <c r="AX140" s="36"/>
      <c r="AY140" s="36"/>
      <c r="AZ140" s="36"/>
      <c r="BA140" s="36"/>
      <c r="BB140" s="36"/>
      <c r="BC140" s="36"/>
      <c r="BD140" s="36"/>
      <c r="BE140" s="36"/>
    </row>
    <row r="141" spans="1:57" x14ac:dyDescent="0.25">
      <c r="A141" s="36"/>
      <c r="B141" s="36"/>
      <c r="C141" s="36"/>
      <c r="D141" s="36"/>
      <c r="L141"/>
      <c r="M141"/>
      <c r="N141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H141" s="36"/>
      <c r="AI141" s="36"/>
      <c r="AJ141" s="36"/>
      <c r="AK141" s="36"/>
      <c r="AL141" s="25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</row>
    <row r="142" spans="1:57" x14ac:dyDescent="0.25">
      <c r="A142" s="36"/>
      <c r="B142" s="36"/>
      <c r="C142" s="36"/>
      <c r="D142" s="36"/>
      <c r="L142"/>
      <c r="M142"/>
      <c r="N142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H142" s="36"/>
      <c r="AI142" s="36"/>
      <c r="AJ142" s="36"/>
      <c r="AK142" s="36"/>
      <c r="AL142" s="25"/>
      <c r="AT142" s="36"/>
      <c r="AU142" s="36"/>
      <c r="AV142" s="36"/>
      <c r="AW142" s="36"/>
      <c r="AX142" s="36"/>
      <c r="AY142" s="36"/>
      <c r="AZ142" s="36"/>
      <c r="BA142" s="36"/>
      <c r="BB142" s="36"/>
      <c r="BC142" s="36"/>
      <c r="BD142" s="36"/>
      <c r="BE142" s="36"/>
    </row>
    <row r="143" spans="1:57" x14ac:dyDescent="0.25">
      <c r="A143" s="36"/>
      <c r="B143" s="36"/>
      <c r="C143" s="36"/>
      <c r="D143" s="36"/>
      <c r="L143"/>
      <c r="M143"/>
      <c r="N143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H143" s="36"/>
      <c r="AI143" s="36"/>
      <c r="AJ143" s="36"/>
      <c r="AK143" s="36"/>
      <c r="AL143" s="25"/>
      <c r="AT143" s="36"/>
      <c r="AU143" s="36"/>
      <c r="AV143" s="36"/>
      <c r="AW143" s="36"/>
      <c r="AX143" s="36"/>
      <c r="AY143" s="36"/>
      <c r="AZ143" s="36"/>
      <c r="BA143" s="36"/>
      <c r="BB143" s="36"/>
      <c r="BC143" s="36"/>
      <c r="BD143" s="36"/>
      <c r="BE143" s="36"/>
    </row>
    <row r="144" spans="1:57" x14ac:dyDescent="0.25">
      <c r="A144" s="36"/>
      <c r="B144" s="36"/>
      <c r="C144" s="36"/>
      <c r="D144" s="36"/>
      <c r="L144"/>
      <c r="M144"/>
      <c r="N144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H144" s="36"/>
      <c r="AI144" s="36"/>
      <c r="AJ144" s="36"/>
      <c r="AK144" s="36"/>
      <c r="AL144" s="25"/>
      <c r="AT144" s="36"/>
      <c r="AU144" s="36"/>
      <c r="AV144" s="36"/>
      <c r="AW144" s="36"/>
      <c r="AX144" s="36"/>
      <c r="AY144" s="36"/>
      <c r="AZ144" s="36"/>
      <c r="BA144" s="36"/>
      <c r="BB144" s="36"/>
      <c r="BC144" s="36"/>
      <c r="BD144" s="36"/>
      <c r="BE144" s="36"/>
    </row>
    <row r="145" spans="1:57" x14ac:dyDescent="0.25">
      <c r="A145" s="36"/>
      <c r="B145" s="36"/>
      <c r="C145" s="36"/>
      <c r="D145" s="36"/>
      <c r="L145"/>
      <c r="M145"/>
      <c r="N145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H145" s="36"/>
      <c r="AI145" s="36"/>
      <c r="AJ145" s="36"/>
      <c r="AK145" s="36"/>
      <c r="AL145" s="25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</row>
    <row r="146" spans="1:57" x14ac:dyDescent="0.25">
      <c r="A146" s="36"/>
      <c r="B146" s="36"/>
      <c r="C146" s="36"/>
      <c r="D146" s="36"/>
      <c r="L146"/>
      <c r="M146"/>
      <c r="N14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H146" s="36"/>
      <c r="AI146" s="36"/>
      <c r="AJ146" s="36"/>
      <c r="AK146" s="36"/>
      <c r="AL146" s="25"/>
      <c r="AT146" s="36"/>
      <c r="AU146" s="36"/>
      <c r="AV146" s="36"/>
      <c r="AW146" s="36"/>
      <c r="AX146" s="36"/>
      <c r="AY146" s="36"/>
      <c r="AZ146" s="36"/>
      <c r="BA146" s="36"/>
      <c r="BB146" s="36"/>
      <c r="BC146" s="36"/>
      <c r="BD146" s="36"/>
      <c r="BE146" s="36"/>
    </row>
    <row r="147" spans="1:57" x14ac:dyDescent="0.25">
      <c r="A147" s="36"/>
      <c r="B147" s="36"/>
      <c r="C147" s="36"/>
      <c r="D147" s="36"/>
      <c r="L147"/>
      <c r="M147"/>
      <c r="N147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H147" s="36"/>
      <c r="AI147" s="36"/>
      <c r="AJ147" s="36"/>
      <c r="AK147" s="36"/>
      <c r="AL147" s="25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</row>
    <row r="148" spans="1:57" x14ac:dyDescent="0.25">
      <c r="A148" s="36"/>
      <c r="B148" s="36"/>
      <c r="C148" s="36"/>
      <c r="D148" s="36"/>
      <c r="L148"/>
      <c r="M148"/>
      <c r="N148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H148" s="36"/>
      <c r="AI148" s="36"/>
      <c r="AJ148" s="36"/>
      <c r="AK148" s="36"/>
      <c r="AL148" s="25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</row>
    <row r="149" spans="1:57" x14ac:dyDescent="0.25">
      <c r="A149" s="36"/>
      <c r="B149" s="36"/>
      <c r="C149" s="36"/>
      <c r="D149" s="36"/>
      <c r="L149"/>
      <c r="M149"/>
      <c r="N149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H149" s="36"/>
      <c r="AI149" s="36"/>
      <c r="AJ149" s="36"/>
      <c r="AK149" s="36"/>
      <c r="AL149" s="25"/>
      <c r="AT149" s="36"/>
      <c r="AU149" s="36"/>
      <c r="AV149" s="36"/>
      <c r="AW149" s="36"/>
      <c r="AX149" s="36"/>
      <c r="AY149" s="36"/>
      <c r="AZ149" s="36"/>
      <c r="BA149" s="36"/>
      <c r="BB149" s="36"/>
      <c r="BC149" s="36"/>
      <c r="BD149" s="36"/>
      <c r="BE149" s="36"/>
    </row>
    <row r="150" spans="1:57" x14ac:dyDescent="0.25">
      <c r="A150" s="36"/>
      <c r="B150" s="36"/>
      <c r="C150" s="36"/>
      <c r="D150" s="36"/>
      <c r="L150"/>
      <c r="M150"/>
      <c r="N150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H150" s="36"/>
      <c r="AI150" s="36"/>
      <c r="AJ150" s="36"/>
      <c r="AK150" s="36"/>
      <c r="AL150" s="25"/>
      <c r="AT150" s="36"/>
      <c r="AU150" s="36"/>
      <c r="AV150" s="36"/>
      <c r="AW150" s="36"/>
      <c r="AX150" s="36"/>
      <c r="AY150" s="36"/>
      <c r="AZ150" s="36"/>
      <c r="BA150" s="36"/>
      <c r="BB150" s="36"/>
      <c r="BC150" s="36"/>
      <c r="BD150" s="36"/>
      <c r="BE150" s="36"/>
    </row>
    <row r="151" spans="1:57" x14ac:dyDescent="0.25">
      <c r="A151" s="36"/>
      <c r="B151" s="36"/>
      <c r="C151" s="36"/>
      <c r="D151" s="36"/>
      <c r="L151"/>
      <c r="M151"/>
      <c r="N151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H151" s="36"/>
      <c r="AI151" s="36"/>
      <c r="AJ151" s="36"/>
      <c r="AK151" s="36"/>
      <c r="AL151" s="25"/>
      <c r="AT151" s="36"/>
      <c r="AU151" s="36"/>
      <c r="AV151" s="36"/>
      <c r="AW151" s="36"/>
      <c r="AX151" s="36"/>
      <c r="AY151" s="36"/>
      <c r="AZ151" s="36"/>
      <c r="BA151" s="36"/>
      <c r="BB151" s="36"/>
      <c r="BC151" s="36"/>
      <c r="BD151" s="36"/>
      <c r="BE151" s="36"/>
    </row>
    <row r="152" spans="1:57" x14ac:dyDescent="0.25">
      <c r="A152" s="36"/>
      <c r="B152" s="36"/>
      <c r="C152" s="36"/>
      <c r="D152" s="36"/>
      <c r="L152"/>
      <c r="M152"/>
      <c r="N152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H152" s="36"/>
      <c r="AI152" s="36"/>
      <c r="AJ152" s="36"/>
      <c r="AK152" s="36"/>
      <c r="AL152" s="25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  <c r="BD152" s="36"/>
      <c r="BE152" s="36"/>
    </row>
    <row r="153" spans="1:57" x14ac:dyDescent="0.25">
      <c r="A153" s="36"/>
      <c r="B153" s="36"/>
      <c r="C153" s="36"/>
      <c r="D153" s="36"/>
      <c r="L153"/>
      <c r="M153"/>
      <c r="N153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H153" s="36"/>
      <c r="AI153" s="36"/>
      <c r="AJ153" s="36"/>
      <c r="AK153" s="36"/>
      <c r="AL153" s="25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</row>
    <row r="154" spans="1:57" x14ac:dyDescent="0.25">
      <c r="A154" s="36"/>
      <c r="B154" s="36"/>
      <c r="C154" s="36"/>
      <c r="D154" s="36"/>
      <c r="L154"/>
      <c r="M154"/>
      <c r="N154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H154" s="36"/>
      <c r="AI154" s="36"/>
      <c r="AJ154" s="36"/>
      <c r="AK154" s="36"/>
      <c r="AL154" s="25"/>
      <c r="AT154" s="36"/>
      <c r="AU154" s="36"/>
      <c r="AV154" s="36"/>
      <c r="AW154" s="36"/>
      <c r="AX154" s="36"/>
      <c r="AY154" s="36"/>
      <c r="AZ154" s="36"/>
      <c r="BA154" s="36"/>
      <c r="BB154" s="36"/>
      <c r="BC154" s="36"/>
      <c r="BD154" s="36"/>
      <c r="BE154" s="36"/>
    </row>
    <row r="155" spans="1:57" x14ac:dyDescent="0.25">
      <c r="A155" s="36"/>
      <c r="B155" s="36"/>
      <c r="C155" s="36"/>
      <c r="D155" s="36"/>
      <c r="L155"/>
      <c r="M155"/>
      <c r="N155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H155" s="36"/>
      <c r="AI155" s="36"/>
      <c r="AJ155" s="36"/>
      <c r="AK155" s="36"/>
      <c r="AL155" s="25"/>
      <c r="AT155" s="36"/>
      <c r="AU155" s="36"/>
      <c r="AV155" s="36"/>
      <c r="AW155" s="36"/>
      <c r="AX155" s="36"/>
      <c r="AY155" s="36"/>
      <c r="AZ155" s="36"/>
      <c r="BA155" s="36"/>
      <c r="BB155" s="36"/>
      <c r="BC155" s="36"/>
      <c r="BD155" s="36"/>
      <c r="BE155" s="36"/>
    </row>
    <row r="156" spans="1:57" x14ac:dyDescent="0.25">
      <c r="A156" s="36"/>
      <c r="B156" s="36"/>
      <c r="C156" s="36"/>
      <c r="D156" s="36"/>
      <c r="L156"/>
      <c r="M156"/>
      <c r="N15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H156" s="36"/>
      <c r="AI156" s="36"/>
      <c r="AJ156" s="36"/>
      <c r="AK156" s="36"/>
      <c r="AL156" s="25"/>
      <c r="AT156" s="36"/>
      <c r="AU156" s="36"/>
      <c r="AV156" s="36"/>
      <c r="AW156" s="36"/>
      <c r="AX156" s="36"/>
      <c r="AY156" s="36"/>
      <c r="AZ156" s="36"/>
      <c r="BA156" s="36"/>
      <c r="BB156" s="36"/>
      <c r="BC156" s="36"/>
      <c r="BD156" s="36"/>
      <c r="BE156" s="36"/>
    </row>
    <row r="157" spans="1:57" x14ac:dyDescent="0.25">
      <c r="A157" s="36"/>
      <c r="B157" s="36"/>
      <c r="C157" s="36"/>
      <c r="D157" s="36"/>
      <c r="L157"/>
      <c r="M157"/>
      <c r="N157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H157" s="36"/>
      <c r="AI157" s="36"/>
      <c r="AJ157" s="36"/>
      <c r="AK157" s="36"/>
      <c r="AL157" s="25"/>
      <c r="AT157" s="36"/>
      <c r="AU157" s="36"/>
      <c r="AV157" s="36"/>
      <c r="AW157" s="36"/>
      <c r="AX157" s="36"/>
      <c r="AY157" s="36"/>
      <c r="AZ157" s="36"/>
      <c r="BA157" s="36"/>
      <c r="BB157" s="36"/>
      <c r="BC157" s="36"/>
      <c r="BD157" s="36"/>
      <c r="BE157" s="36"/>
    </row>
    <row r="158" spans="1:57" x14ac:dyDescent="0.25">
      <c r="A158" s="36"/>
      <c r="B158" s="36"/>
      <c r="C158" s="36"/>
      <c r="D158" s="36"/>
      <c r="L158"/>
      <c r="M158"/>
      <c r="N158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H158" s="36"/>
      <c r="AI158" s="36"/>
      <c r="AJ158" s="36"/>
      <c r="AK158" s="36"/>
      <c r="AL158" s="25"/>
      <c r="AT158" s="36"/>
      <c r="AU158" s="36"/>
      <c r="AV158" s="36"/>
      <c r="AW158" s="36"/>
      <c r="AX158" s="36"/>
      <c r="AY158" s="36"/>
      <c r="AZ158" s="36"/>
      <c r="BA158" s="36"/>
      <c r="BB158" s="36"/>
      <c r="BC158" s="36"/>
      <c r="BD158" s="36"/>
      <c r="BE158" s="36"/>
    </row>
    <row r="159" spans="1:57" x14ac:dyDescent="0.25">
      <c r="A159" s="36"/>
      <c r="B159" s="36"/>
      <c r="C159" s="36"/>
      <c r="D159" s="36"/>
      <c r="L159"/>
      <c r="M159"/>
      <c r="N159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H159" s="36"/>
      <c r="AI159" s="36"/>
      <c r="AJ159" s="36"/>
      <c r="AK159" s="36"/>
      <c r="AL159" s="25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36"/>
      <c r="BE159" s="36"/>
    </row>
    <row r="160" spans="1:57" x14ac:dyDescent="0.25">
      <c r="A160" s="36"/>
      <c r="B160" s="36"/>
      <c r="C160" s="36"/>
      <c r="D160" s="36"/>
      <c r="L160"/>
      <c r="M160"/>
      <c r="N160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H160" s="36"/>
      <c r="AI160" s="36"/>
      <c r="AJ160" s="36"/>
      <c r="AK160" s="36"/>
      <c r="AL160" s="25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</row>
    <row r="161" spans="1:57" x14ac:dyDescent="0.25">
      <c r="A161" s="36"/>
      <c r="B161" s="36"/>
      <c r="C161" s="36"/>
      <c r="D161" s="36"/>
      <c r="L161"/>
      <c r="M161"/>
      <c r="N161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H161" s="36"/>
      <c r="AI161" s="36"/>
      <c r="AJ161" s="36"/>
      <c r="AK161" s="36"/>
      <c r="AL161" s="25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</row>
    <row r="162" spans="1:57" x14ac:dyDescent="0.25">
      <c r="A162" s="36"/>
      <c r="B162" s="36"/>
      <c r="C162" s="36"/>
      <c r="D162" s="36"/>
      <c r="L162"/>
      <c r="M162"/>
      <c r="N162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H162" s="36"/>
      <c r="AI162" s="36"/>
      <c r="AJ162" s="36"/>
      <c r="AK162" s="36"/>
      <c r="AL162" s="25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</row>
    <row r="163" spans="1:57" x14ac:dyDescent="0.25">
      <c r="A163" s="36"/>
      <c r="B163" s="36"/>
      <c r="C163" s="36"/>
      <c r="D163" s="36"/>
      <c r="L163"/>
      <c r="M163"/>
      <c r="N163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H163" s="36"/>
      <c r="AI163" s="36"/>
      <c r="AJ163" s="36"/>
      <c r="AK163" s="36"/>
      <c r="AL163" s="25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</row>
    <row r="164" spans="1:57" x14ac:dyDescent="0.25">
      <c r="A164" s="36"/>
      <c r="B164" s="36"/>
      <c r="C164" s="36"/>
      <c r="D164" s="36"/>
      <c r="L164"/>
      <c r="M164"/>
      <c r="N164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H164" s="36"/>
      <c r="AI164" s="36"/>
      <c r="AJ164" s="36"/>
      <c r="AK164" s="36"/>
      <c r="AL164" s="25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</row>
    <row r="165" spans="1:57" x14ac:dyDescent="0.25">
      <c r="A165" s="36"/>
      <c r="B165" s="36"/>
      <c r="C165" s="36"/>
      <c r="D165" s="36"/>
      <c r="L165"/>
      <c r="M165"/>
      <c r="N165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H165" s="36"/>
      <c r="AI165" s="36"/>
      <c r="AJ165" s="36"/>
      <c r="AK165" s="36"/>
      <c r="AL165" s="25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</row>
    <row r="166" spans="1:57" x14ac:dyDescent="0.25">
      <c r="A166" s="36"/>
      <c r="B166" s="36"/>
      <c r="C166" s="36"/>
      <c r="D166" s="36"/>
      <c r="L166"/>
      <c r="M166"/>
      <c r="N16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H166" s="36"/>
      <c r="AI166" s="36"/>
      <c r="AJ166" s="36"/>
      <c r="AK166" s="36"/>
      <c r="AL166" s="25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</row>
    <row r="167" spans="1:57" x14ac:dyDescent="0.25">
      <c r="A167" s="36"/>
      <c r="B167" s="36"/>
      <c r="C167" s="36"/>
      <c r="D167" s="36"/>
      <c r="L167"/>
      <c r="M167"/>
      <c r="N167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H167" s="36"/>
      <c r="AI167" s="36"/>
      <c r="AJ167" s="36"/>
      <c r="AK167" s="36"/>
      <c r="AL167" s="25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</row>
    <row r="168" spans="1:57" x14ac:dyDescent="0.25">
      <c r="A168" s="36"/>
      <c r="B168" s="36"/>
      <c r="C168" s="36"/>
      <c r="D168" s="36"/>
      <c r="L168"/>
      <c r="M168"/>
      <c r="N168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H168" s="36"/>
      <c r="AI168" s="36"/>
      <c r="AJ168" s="36"/>
      <c r="AK168" s="36"/>
      <c r="AL168" s="25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</row>
    <row r="169" spans="1:57" x14ac:dyDescent="0.25">
      <c r="A169" s="36"/>
      <c r="B169" s="36"/>
      <c r="C169" s="36"/>
      <c r="D169" s="36"/>
      <c r="L169"/>
      <c r="M169"/>
      <c r="N169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H169" s="36"/>
      <c r="AI169" s="36"/>
      <c r="AJ169" s="36"/>
      <c r="AK169" s="36"/>
      <c r="AL169" s="25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</row>
    <row r="170" spans="1:57" x14ac:dyDescent="0.25">
      <c r="A170" s="36"/>
      <c r="B170" s="36"/>
      <c r="C170" s="36"/>
      <c r="D170" s="36"/>
      <c r="L170"/>
      <c r="M170"/>
      <c r="N170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H170" s="36"/>
      <c r="AI170" s="36"/>
      <c r="AJ170" s="36"/>
      <c r="AK170" s="36"/>
      <c r="AL170" s="25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</row>
    <row r="171" spans="1:57" x14ac:dyDescent="0.25">
      <c r="A171" s="36"/>
      <c r="B171" s="36"/>
      <c r="C171" s="36"/>
      <c r="D171" s="36"/>
      <c r="L171"/>
      <c r="M171"/>
      <c r="N171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H171" s="36"/>
      <c r="AI171" s="36"/>
      <c r="AJ171" s="36"/>
      <c r="AK171" s="36"/>
      <c r="AL171" s="25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</row>
    <row r="172" spans="1:57" x14ac:dyDescent="0.25">
      <c r="A172" s="36"/>
      <c r="B172" s="36"/>
      <c r="C172" s="36"/>
      <c r="D172" s="36"/>
      <c r="L172"/>
      <c r="M172"/>
      <c r="N172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H172" s="36"/>
      <c r="AI172" s="36"/>
      <c r="AJ172" s="36"/>
      <c r="AK172" s="36"/>
      <c r="AL172" s="25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</row>
    <row r="173" spans="1:57" x14ac:dyDescent="0.25">
      <c r="A173" s="36"/>
      <c r="B173" s="36"/>
      <c r="C173" s="36"/>
      <c r="D173" s="36"/>
      <c r="L173"/>
      <c r="M173"/>
      <c r="N173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H173" s="36"/>
      <c r="AI173" s="36"/>
      <c r="AJ173" s="36"/>
      <c r="AK173" s="36"/>
      <c r="AL173" s="25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</row>
    <row r="174" spans="1:57" x14ac:dyDescent="0.25">
      <c r="L174"/>
      <c r="M174"/>
      <c r="N174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H174" s="36"/>
      <c r="AI174" s="36"/>
      <c r="AJ174" s="36"/>
      <c r="AK174" s="36"/>
      <c r="AL174" s="25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</row>
    <row r="175" spans="1:57" x14ac:dyDescent="0.25">
      <c r="L175"/>
      <c r="M175"/>
      <c r="N175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H175" s="36"/>
      <c r="AI175" s="36"/>
      <c r="AJ175" s="36"/>
      <c r="AK175" s="36"/>
      <c r="AL175" s="25"/>
    </row>
    <row r="176" spans="1:57" x14ac:dyDescent="0.25">
      <c r="L176"/>
      <c r="M176"/>
      <c r="N17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H176" s="36"/>
      <c r="AI176" s="36"/>
      <c r="AJ176" s="36"/>
      <c r="AK176" s="36"/>
      <c r="AL176" s="25"/>
    </row>
    <row r="177" spans="12:38" x14ac:dyDescent="0.25">
      <c r="L177"/>
      <c r="M177"/>
      <c r="N177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H177" s="36"/>
      <c r="AI177" s="36"/>
      <c r="AJ177" s="36"/>
      <c r="AK177" s="36"/>
      <c r="AL177" s="25"/>
    </row>
    <row r="178" spans="12:38" x14ac:dyDescent="0.25">
      <c r="L178" s="25"/>
      <c r="M178" s="25"/>
      <c r="N178" s="25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H178" s="36"/>
      <c r="AI178" s="36"/>
      <c r="AJ178" s="36"/>
      <c r="AK178" s="36"/>
      <c r="AL178" s="25"/>
    </row>
    <row r="179" spans="12:38" x14ac:dyDescent="0.25">
      <c r="L179" s="25"/>
      <c r="M179" s="25"/>
      <c r="N179" s="25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H179" s="36"/>
      <c r="AI179" s="36"/>
      <c r="AJ179" s="36"/>
      <c r="AK179" s="36"/>
      <c r="AL179" s="25"/>
    </row>
    <row r="180" spans="12:38" x14ac:dyDescent="0.25">
      <c r="L180" s="25"/>
      <c r="M180" s="25"/>
      <c r="N180" s="25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H180" s="36"/>
      <c r="AI180" s="36"/>
      <c r="AJ180" s="36"/>
      <c r="AK180" s="36"/>
      <c r="AL180" s="25"/>
    </row>
    <row r="181" spans="12:38" x14ac:dyDescent="0.25">
      <c r="L181" s="25"/>
      <c r="M181" s="25"/>
      <c r="N181" s="25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H181" s="25"/>
      <c r="AI181" s="25"/>
      <c r="AJ181" s="25"/>
      <c r="AK181" s="25"/>
      <c r="AL181" s="25"/>
    </row>
    <row r="182" spans="12:38" x14ac:dyDescent="0.25"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</row>
    <row r="183" spans="12:38" x14ac:dyDescent="0.25"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</row>
    <row r="184" spans="12:38" x14ac:dyDescent="0.25"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</row>
    <row r="185" spans="12:38" x14ac:dyDescent="0.25"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</row>
    <row r="186" spans="12:38" x14ac:dyDescent="0.25"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</row>
    <row r="187" spans="12:38" x14ac:dyDescent="0.25"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</row>
    <row r="188" spans="12:38" x14ac:dyDescent="0.25"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</row>
    <row r="189" spans="12:38" x14ac:dyDescent="0.25"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</row>
    <row r="190" spans="12:38" x14ac:dyDescent="0.25"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181"/>
  <sheetViews>
    <sheetView zoomScale="93" zoomScaleNormal="93" workbookViewId="0"/>
  </sheetViews>
  <sheetFormatPr defaultRowHeight="13.8" x14ac:dyDescent="0.25"/>
  <cols>
    <col min="1" max="1" width="0.6640625" style="10" customWidth="1"/>
    <col min="2" max="2" width="27.88671875" style="62" customWidth="1"/>
    <col min="3" max="3" width="23" style="63" customWidth="1"/>
    <col min="4" max="4" width="10.5546875" style="87" customWidth="1"/>
    <col min="5" max="5" width="8.88671875" style="87" customWidth="1"/>
    <col min="6" max="6" width="0.6640625" style="31" customWidth="1"/>
    <col min="7" max="10" width="5.33203125" style="63" customWidth="1"/>
    <col min="11" max="11" width="6.109375" style="63" customWidth="1"/>
    <col min="12" max="12" width="7.88671875" style="63" customWidth="1"/>
    <col min="13" max="16" width="5.33203125" style="63" customWidth="1"/>
    <col min="17" max="21" width="6.6640625" style="117" customWidth="1"/>
    <col min="22" max="22" width="11" style="63" customWidth="1"/>
    <col min="23" max="23" width="27.33203125" style="87" customWidth="1"/>
    <col min="24" max="24" width="14" style="63" customWidth="1"/>
    <col min="25" max="30" width="9.109375" style="3"/>
  </cols>
  <sheetData>
    <row r="1" spans="1:30" ht="17.399999999999999" x14ac:dyDescent="0.3">
      <c r="A1" s="9"/>
      <c r="B1" s="91" t="s">
        <v>49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113"/>
      <c r="R1" s="113"/>
      <c r="S1" s="113"/>
      <c r="T1" s="113"/>
      <c r="U1" s="113"/>
      <c r="V1" s="68"/>
      <c r="W1" s="69"/>
      <c r="X1" s="68"/>
      <c r="Y1" s="70"/>
      <c r="Z1" s="70"/>
      <c r="AA1" s="70"/>
      <c r="AB1" s="70"/>
      <c r="AC1" s="70"/>
      <c r="AD1" s="70"/>
    </row>
    <row r="2" spans="1:30" ht="15.6" x14ac:dyDescent="0.3">
      <c r="A2" s="9"/>
      <c r="B2" s="112" t="s">
        <v>112</v>
      </c>
      <c r="C2" s="90" t="s">
        <v>113</v>
      </c>
      <c r="D2" s="12"/>
      <c r="E2" s="12"/>
      <c r="F2" s="72"/>
      <c r="G2" s="71"/>
      <c r="H2" s="12"/>
      <c r="I2" s="12"/>
      <c r="J2" s="12"/>
      <c r="K2" s="12"/>
      <c r="L2" s="12"/>
      <c r="M2" s="12"/>
      <c r="N2" s="12"/>
      <c r="O2" s="12"/>
      <c r="P2" s="12"/>
      <c r="Q2" s="114"/>
      <c r="R2" s="114"/>
      <c r="S2" s="114"/>
      <c r="T2" s="114"/>
      <c r="U2" s="114"/>
      <c r="V2" s="12"/>
      <c r="W2" s="71"/>
      <c r="X2" s="12"/>
      <c r="Y2" s="70"/>
      <c r="Z2" s="70"/>
      <c r="AA2" s="70"/>
      <c r="AB2" s="70"/>
      <c r="AC2" s="70"/>
      <c r="AD2" s="70"/>
    </row>
    <row r="3" spans="1:30" x14ac:dyDescent="0.25">
      <c r="A3" s="9"/>
      <c r="B3" s="73" t="s">
        <v>34</v>
      </c>
      <c r="C3" s="23" t="s">
        <v>35</v>
      </c>
      <c r="D3" s="74" t="s">
        <v>36</v>
      </c>
      <c r="E3" s="75" t="s">
        <v>1</v>
      </c>
      <c r="F3" s="25"/>
      <c r="G3" s="76" t="s">
        <v>37</v>
      </c>
      <c r="H3" s="77" t="s">
        <v>38</v>
      </c>
      <c r="I3" s="77" t="s">
        <v>31</v>
      </c>
      <c r="J3" s="18" t="s">
        <v>39</v>
      </c>
      <c r="K3" s="78" t="s">
        <v>40</v>
      </c>
      <c r="L3" s="78" t="s">
        <v>41</v>
      </c>
      <c r="M3" s="76" t="s">
        <v>42</v>
      </c>
      <c r="N3" s="76" t="s">
        <v>30</v>
      </c>
      <c r="O3" s="77" t="s">
        <v>43</v>
      </c>
      <c r="P3" s="76" t="s">
        <v>38</v>
      </c>
      <c r="Q3" s="115" t="s">
        <v>16</v>
      </c>
      <c r="R3" s="115">
        <v>1</v>
      </c>
      <c r="S3" s="115">
        <v>2</v>
      </c>
      <c r="T3" s="115">
        <v>3</v>
      </c>
      <c r="U3" s="115" t="s">
        <v>44</v>
      </c>
      <c r="V3" s="18" t="s">
        <v>21</v>
      </c>
      <c r="W3" s="17" t="s">
        <v>45</v>
      </c>
      <c r="X3" s="17" t="s">
        <v>46</v>
      </c>
      <c r="Y3" s="70"/>
      <c r="Z3" s="70"/>
      <c r="AA3" s="70"/>
      <c r="AB3" s="70"/>
      <c r="AC3" s="70"/>
      <c r="AD3" s="70"/>
    </row>
    <row r="4" spans="1:30" x14ac:dyDescent="0.25">
      <c r="A4" s="9"/>
      <c r="B4" s="104" t="s">
        <v>81</v>
      </c>
      <c r="C4" s="105" t="s">
        <v>82</v>
      </c>
      <c r="D4" s="106" t="s">
        <v>61</v>
      </c>
      <c r="E4" s="107" t="s">
        <v>120</v>
      </c>
      <c r="F4" s="25"/>
      <c r="G4" s="79"/>
      <c r="H4" s="79"/>
      <c r="I4" s="108">
        <v>1</v>
      </c>
      <c r="J4" s="109"/>
      <c r="K4" s="109" t="s">
        <v>80</v>
      </c>
      <c r="L4" s="109"/>
      <c r="M4" s="79">
        <v>1</v>
      </c>
      <c r="N4" s="79"/>
      <c r="O4" s="79">
        <v>1</v>
      </c>
      <c r="P4" s="79"/>
      <c r="Q4" s="111" t="s">
        <v>180</v>
      </c>
      <c r="R4" s="111" t="s">
        <v>64</v>
      </c>
      <c r="S4" s="110"/>
      <c r="T4" s="110" t="s">
        <v>181</v>
      </c>
      <c r="U4" s="110" t="s">
        <v>62</v>
      </c>
      <c r="V4" s="156">
        <v>0.75</v>
      </c>
      <c r="W4" s="105" t="s">
        <v>132</v>
      </c>
      <c r="X4" s="111" t="s">
        <v>83</v>
      </c>
      <c r="Y4" s="70"/>
      <c r="Z4" s="70"/>
      <c r="AA4" s="70"/>
      <c r="AB4" s="70"/>
      <c r="AC4" s="70"/>
      <c r="AD4" s="70"/>
    </row>
    <row r="5" spans="1:30" x14ac:dyDescent="0.25">
      <c r="A5" s="9"/>
      <c r="B5" s="104" t="s">
        <v>84</v>
      </c>
      <c r="C5" s="105" t="s">
        <v>85</v>
      </c>
      <c r="D5" s="106" t="s">
        <v>61</v>
      </c>
      <c r="E5" s="107" t="s">
        <v>120</v>
      </c>
      <c r="F5" s="25"/>
      <c r="G5" s="79"/>
      <c r="H5" s="79"/>
      <c r="I5" s="108">
        <v>1</v>
      </c>
      <c r="J5" s="109"/>
      <c r="K5" s="109" t="s">
        <v>80</v>
      </c>
      <c r="L5" s="109"/>
      <c r="M5" s="79">
        <v>1</v>
      </c>
      <c r="N5" s="79"/>
      <c r="O5" s="79"/>
      <c r="P5" s="79"/>
      <c r="Q5" s="111" t="s">
        <v>69</v>
      </c>
      <c r="R5" s="111"/>
      <c r="S5" s="110" t="s">
        <v>64</v>
      </c>
      <c r="T5" s="110" t="s">
        <v>63</v>
      </c>
      <c r="U5" s="110" t="s">
        <v>67</v>
      </c>
      <c r="V5" s="156">
        <v>0.2</v>
      </c>
      <c r="W5" s="105" t="s">
        <v>133</v>
      </c>
      <c r="X5" s="111" t="s">
        <v>86</v>
      </c>
      <c r="Y5" s="70"/>
      <c r="Z5" s="25"/>
      <c r="AA5" s="70"/>
      <c r="AB5" s="70"/>
      <c r="AC5" s="70"/>
      <c r="AD5" s="70"/>
    </row>
    <row r="6" spans="1:30" x14ac:dyDescent="0.25">
      <c r="A6" s="9"/>
      <c r="B6" s="104" t="s">
        <v>87</v>
      </c>
      <c r="C6" s="105" t="s">
        <v>88</v>
      </c>
      <c r="D6" s="106" t="s">
        <v>61</v>
      </c>
      <c r="E6" s="157" t="s">
        <v>121</v>
      </c>
      <c r="F6" s="25"/>
      <c r="G6" s="79"/>
      <c r="H6" s="79"/>
      <c r="I6" s="108">
        <v>1</v>
      </c>
      <c r="J6" s="109"/>
      <c r="K6" s="109" t="s">
        <v>80</v>
      </c>
      <c r="L6" s="109"/>
      <c r="M6" s="79">
        <v>1</v>
      </c>
      <c r="N6" s="79"/>
      <c r="O6" s="79">
        <v>1</v>
      </c>
      <c r="P6" s="79"/>
      <c r="Q6" s="111" t="s">
        <v>182</v>
      </c>
      <c r="R6" s="111"/>
      <c r="S6" s="110" t="s">
        <v>67</v>
      </c>
      <c r="T6" s="110"/>
      <c r="U6" s="110" t="s">
        <v>69</v>
      </c>
      <c r="V6" s="156">
        <v>0.14299999999999999</v>
      </c>
      <c r="W6" s="105" t="s">
        <v>134</v>
      </c>
      <c r="X6" s="111" t="s">
        <v>89</v>
      </c>
      <c r="Y6" s="70"/>
      <c r="Z6" s="70"/>
      <c r="AA6" s="70"/>
      <c r="AB6" s="70"/>
      <c r="AC6" s="70"/>
      <c r="AD6" s="70"/>
    </row>
    <row r="7" spans="1:30" x14ac:dyDescent="0.25">
      <c r="A7" s="9"/>
      <c r="B7" s="104" t="s">
        <v>90</v>
      </c>
      <c r="C7" s="105" t="s">
        <v>91</v>
      </c>
      <c r="D7" s="106" t="s">
        <v>61</v>
      </c>
      <c r="E7" s="157" t="s">
        <v>121</v>
      </c>
      <c r="F7" s="25"/>
      <c r="G7" s="79"/>
      <c r="H7" s="79"/>
      <c r="I7" s="108">
        <v>1</v>
      </c>
      <c r="J7" s="109"/>
      <c r="K7" s="109" t="s">
        <v>80</v>
      </c>
      <c r="L7" s="109"/>
      <c r="M7" s="79">
        <v>1</v>
      </c>
      <c r="N7" s="79"/>
      <c r="O7" s="79">
        <v>1</v>
      </c>
      <c r="P7" s="79"/>
      <c r="Q7" s="111" t="s">
        <v>66</v>
      </c>
      <c r="R7" s="111"/>
      <c r="S7" s="111"/>
      <c r="T7" s="111" t="s">
        <v>63</v>
      </c>
      <c r="U7" s="111" t="s">
        <v>62</v>
      </c>
      <c r="V7" s="156">
        <v>0.66700000000000004</v>
      </c>
      <c r="W7" s="105" t="s">
        <v>135</v>
      </c>
      <c r="X7" s="111" t="s">
        <v>92</v>
      </c>
      <c r="Y7" s="70"/>
      <c r="Z7" s="70"/>
      <c r="AA7" s="70"/>
      <c r="AB7" s="70"/>
      <c r="AC7" s="70"/>
      <c r="AD7" s="70"/>
    </row>
    <row r="8" spans="1:30" x14ac:dyDescent="0.25">
      <c r="A8" s="24"/>
      <c r="B8" s="104" t="s">
        <v>136</v>
      </c>
      <c r="C8" s="105" t="s">
        <v>137</v>
      </c>
      <c r="D8" s="106" t="s">
        <v>61</v>
      </c>
      <c r="E8" s="157" t="s">
        <v>121</v>
      </c>
      <c r="F8" s="25"/>
      <c r="G8" s="79">
        <v>1</v>
      </c>
      <c r="H8" s="79"/>
      <c r="I8" s="108"/>
      <c r="J8" s="109"/>
      <c r="K8" s="109" t="s">
        <v>80</v>
      </c>
      <c r="L8" s="109"/>
      <c r="M8" s="79">
        <v>1</v>
      </c>
      <c r="N8" s="79"/>
      <c r="O8" s="79">
        <v>3</v>
      </c>
      <c r="P8" s="79"/>
      <c r="Q8" s="111" t="s">
        <v>183</v>
      </c>
      <c r="R8" s="111" t="s">
        <v>64</v>
      </c>
      <c r="S8" s="110" t="s">
        <v>67</v>
      </c>
      <c r="T8" s="110" t="s">
        <v>65</v>
      </c>
      <c r="U8" s="110" t="s">
        <v>184</v>
      </c>
      <c r="V8" s="156">
        <v>0.3</v>
      </c>
      <c r="W8" s="105" t="s">
        <v>138</v>
      </c>
      <c r="X8" s="111" t="s">
        <v>139</v>
      </c>
      <c r="Y8" s="70"/>
      <c r="Z8" s="70"/>
      <c r="AA8" s="70"/>
      <c r="AB8" s="70"/>
      <c r="AC8" s="70"/>
      <c r="AD8" s="70"/>
    </row>
    <row r="9" spans="1:30" x14ac:dyDescent="0.25">
      <c r="A9" s="24"/>
      <c r="B9" s="104" t="s">
        <v>93</v>
      </c>
      <c r="C9" s="105" t="s">
        <v>94</v>
      </c>
      <c r="D9" s="106" t="s">
        <v>61</v>
      </c>
      <c r="E9" s="157" t="s">
        <v>121</v>
      </c>
      <c r="F9" s="25"/>
      <c r="G9" s="79">
        <v>1</v>
      </c>
      <c r="H9" s="79"/>
      <c r="I9" s="108"/>
      <c r="J9" s="109"/>
      <c r="K9" s="109" t="s">
        <v>80</v>
      </c>
      <c r="L9" s="109"/>
      <c r="M9" s="79">
        <v>1</v>
      </c>
      <c r="N9" s="79"/>
      <c r="O9" s="79">
        <v>1</v>
      </c>
      <c r="P9" s="79"/>
      <c r="Q9" s="111" t="s">
        <v>185</v>
      </c>
      <c r="R9" s="111"/>
      <c r="S9" s="110"/>
      <c r="T9" s="110" t="s">
        <v>63</v>
      </c>
      <c r="U9" s="110" t="s">
        <v>65</v>
      </c>
      <c r="V9" s="156">
        <v>0.33300000000000002</v>
      </c>
      <c r="W9" s="105" t="s">
        <v>134</v>
      </c>
      <c r="X9" s="111" t="s">
        <v>95</v>
      </c>
      <c r="Y9" s="70"/>
      <c r="Z9" s="70"/>
      <c r="AA9" s="70"/>
      <c r="AB9" s="70"/>
      <c r="AC9" s="70"/>
      <c r="AD9" s="70"/>
    </row>
    <row r="10" spans="1:30" x14ac:dyDescent="0.25">
      <c r="A10" s="24"/>
      <c r="B10" s="104" t="s">
        <v>96</v>
      </c>
      <c r="C10" s="105" t="s">
        <v>97</v>
      </c>
      <c r="D10" s="106" t="s">
        <v>61</v>
      </c>
      <c r="E10" s="157" t="s">
        <v>122</v>
      </c>
      <c r="F10" s="25"/>
      <c r="G10" s="79"/>
      <c r="H10" s="79"/>
      <c r="I10" s="108">
        <v>1</v>
      </c>
      <c r="J10" s="109"/>
      <c r="K10" s="109" t="s">
        <v>80</v>
      </c>
      <c r="L10" s="109"/>
      <c r="M10" s="79">
        <v>1</v>
      </c>
      <c r="N10" s="79"/>
      <c r="O10" s="79">
        <v>1</v>
      </c>
      <c r="P10" s="79"/>
      <c r="Q10" s="111" t="s">
        <v>186</v>
      </c>
      <c r="R10" s="111"/>
      <c r="S10" s="110"/>
      <c r="T10" s="110" t="s">
        <v>63</v>
      </c>
      <c r="U10" s="110" t="s">
        <v>187</v>
      </c>
      <c r="V10" s="156">
        <v>0.25</v>
      </c>
      <c r="W10" s="105" t="s">
        <v>140</v>
      </c>
      <c r="X10" s="111" t="s">
        <v>98</v>
      </c>
      <c r="Y10" s="70"/>
      <c r="Z10" s="70"/>
      <c r="AA10" s="70"/>
      <c r="AB10" s="70"/>
      <c r="AC10" s="70"/>
      <c r="AD10" s="70"/>
    </row>
    <row r="11" spans="1:30" x14ac:dyDescent="0.25">
      <c r="A11" s="9"/>
      <c r="B11" s="104" t="s">
        <v>99</v>
      </c>
      <c r="C11" s="105" t="s">
        <v>100</v>
      </c>
      <c r="D11" s="106" t="s">
        <v>61</v>
      </c>
      <c r="E11" s="157" t="s">
        <v>122</v>
      </c>
      <c r="F11" s="25"/>
      <c r="G11" s="79">
        <v>1</v>
      </c>
      <c r="H11" s="79"/>
      <c r="I11" s="108"/>
      <c r="J11" s="109"/>
      <c r="K11" s="109" t="s">
        <v>80</v>
      </c>
      <c r="L11" s="109"/>
      <c r="M11" s="79">
        <v>1</v>
      </c>
      <c r="N11" s="79">
        <v>1</v>
      </c>
      <c r="O11" s="79">
        <v>3</v>
      </c>
      <c r="P11" s="79">
        <v>1</v>
      </c>
      <c r="Q11" s="111" t="s">
        <v>188</v>
      </c>
      <c r="R11" s="111"/>
      <c r="S11" s="110"/>
      <c r="T11" s="110" t="s">
        <v>181</v>
      </c>
      <c r="U11" s="110" t="s">
        <v>106</v>
      </c>
      <c r="V11" s="156">
        <v>0.66700000000000004</v>
      </c>
      <c r="W11" s="105" t="s">
        <v>138</v>
      </c>
      <c r="X11" s="111" t="s">
        <v>101</v>
      </c>
      <c r="Y11" s="70"/>
      <c r="Z11" s="70"/>
      <c r="AA11" s="70"/>
      <c r="AB11" s="70"/>
      <c r="AC11" s="70"/>
      <c r="AD11" s="70"/>
    </row>
    <row r="12" spans="1:30" x14ac:dyDescent="0.25">
      <c r="A12" s="9"/>
      <c r="B12" s="104" t="s">
        <v>141</v>
      </c>
      <c r="C12" s="105" t="s">
        <v>142</v>
      </c>
      <c r="D12" s="106" t="s">
        <v>61</v>
      </c>
      <c r="E12" s="157" t="s">
        <v>121</v>
      </c>
      <c r="F12" s="25"/>
      <c r="G12" s="79">
        <v>1</v>
      </c>
      <c r="H12" s="79"/>
      <c r="I12" s="108"/>
      <c r="J12" s="109"/>
      <c r="K12" s="109" t="s">
        <v>80</v>
      </c>
      <c r="L12" s="109"/>
      <c r="M12" s="79">
        <v>1</v>
      </c>
      <c r="N12" s="79"/>
      <c r="O12" s="79"/>
      <c r="P12" s="79"/>
      <c r="Q12" s="111" t="s">
        <v>66</v>
      </c>
      <c r="R12" s="111"/>
      <c r="S12" s="110"/>
      <c r="T12" s="110" t="s">
        <v>66</v>
      </c>
      <c r="U12" s="110"/>
      <c r="V12" s="156">
        <v>0.66700000000000004</v>
      </c>
      <c r="W12" s="105" t="s">
        <v>143</v>
      </c>
      <c r="X12" s="111" t="s">
        <v>144</v>
      </c>
      <c r="Y12" s="70"/>
      <c r="Z12" s="70"/>
      <c r="AA12" s="70"/>
      <c r="AB12" s="70"/>
      <c r="AC12" s="70"/>
      <c r="AD12" s="70"/>
    </row>
    <row r="13" spans="1:30" x14ac:dyDescent="0.25">
      <c r="A13" s="24"/>
      <c r="B13" s="23" t="s">
        <v>7</v>
      </c>
      <c r="C13" s="18"/>
      <c r="D13" s="17"/>
      <c r="E13" s="80"/>
      <c r="F13" s="81"/>
      <c r="G13" s="19">
        <f>SUM(G4:G12)</f>
        <v>4</v>
      </c>
      <c r="H13" s="19"/>
      <c r="I13" s="19">
        <f>SUM(I4:I11)</f>
        <v>5</v>
      </c>
      <c r="J13" s="18"/>
      <c r="K13" s="18"/>
      <c r="L13" s="18"/>
      <c r="M13" s="19">
        <f>SUM(M4:M12)</f>
        <v>9</v>
      </c>
      <c r="N13" s="19">
        <f>SUM(N4:N12)</f>
        <v>1</v>
      </c>
      <c r="O13" s="19">
        <f>SUM(O4:O12)</f>
        <v>11</v>
      </c>
      <c r="P13" s="19">
        <f>SUM(P4:P12)</f>
        <v>1</v>
      </c>
      <c r="Q13" s="83" t="s">
        <v>189</v>
      </c>
      <c r="R13" s="83" t="s">
        <v>67</v>
      </c>
      <c r="S13" s="83" t="s">
        <v>192</v>
      </c>
      <c r="T13" s="83" t="s">
        <v>190</v>
      </c>
      <c r="U13" s="83" t="s">
        <v>191</v>
      </c>
      <c r="V13" s="34">
        <v>0.40400000000000003</v>
      </c>
      <c r="W13" s="82"/>
      <c r="X13" s="83"/>
      <c r="Y13" s="70"/>
      <c r="Z13" s="70"/>
      <c r="AA13" s="70"/>
      <c r="AB13" s="70"/>
      <c r="AC13" s="70"/>
      <c r="AD13" s="70"/>
    </row>
    <row r="14" spans="1:30" ht="14.4" x14ac:dyDescent="0.3">
      <c r="A14" s="24"/>
      <c r="B14" s="158" t="s">
        <v>48</v>
      </c>
      <c r="C14" s="159" t="s">
        <v>145</v>
      </c>
      <c r="D14" s="160"/>
      <c r="E14" s="65"/>
      <c r="F14" s="66"/>
      <c r="G14" s="89"/>
      <c r="H14" s="161"/>
      <c r="I14" s="119"/>
      <c r="J14" s="161"/>
      <c r="K14" s="120"/>
      <c r="L14" s="161"/>
      <c r="M14" s="120"/>
      <c r="N14" s="120"/>
      <c r="O14" s="120"/>
      <c r="P14" s="120"/>
      <c r="Q14" s="165"/>
      <c r="R14" s="165"/>
      <c r="S14" s="165"/>
      <c r="T14" s="165"/>
      <c r="U14" s="166"/>
      <c r="V14" s="120"/>
      <c r="W14" s="88"/>
      <c r="X14" s="162"/>
      <c r="Y14" s="70"/>
      <c r="Z14" s="70"/>
      <c r="AA14" s="70"/>
      <c r="AB14" s="70"/>
      <c r="AC14" s="70"/>
      <c r="AD14" s="70"/>
    </row>
    <row r="15" spans="1:30" x14ac:dyDescent="0.25">
      <c r="A15" s="24"/>
      <c r="B15" s="163"/>
      <c r="C15" s="92"/>
      <c r="D15" s="92"/>
      <c r="E15" s="85"/>
      <c r="F15" s="85"/>
      <c r="G15" s="84"/>
      <c r="H15" s="93"/>
      <c r="I15" s="84"/>
      <c r="J15" s="93"/>
      <c r="K15" s="84"/>
      <c r="L15" s="84"/>
      <c r="M15" s="84"/>
      <c r="N15" s="84"/>
      <c r="O15" s="84"/>
      <c r="P15" s="84"/>
      <c r="Q15" s="167"/>
      <c r="R15" s="167"/>
      <c r="S15" s="167"/>
      <c r="T15" s="167"/>
      <c r="U15" s="167"/>
      <c r="V15" s="84"/>
      <c r="W15" s="84"/>
      <c r="X15" s="164"/>
      <c r="Y15" s="70"/>
      <c r="Z15" s="70"/>
      <c r="AA15" s="70"/>
      <c r="AB15" s="70"/>
      <c r="AC15" s="70"/>
      <c r="AD15" s="70"/>
    </row>
    <row r="16" spans="1:30" x14ac:dyDescent="0.25">
      <c r="A16" s="9"/>
      <c r="B16" s="23" t="s">
        <v>102</v>
      </c>
      <c r="C16" s="23" t="s">
        <v>35</v>
      </c>
      <c r="D16" s="17" t="s">
        <v>36</v>
      </c>
      <c r="E16" s="22" t="s">
        <v>1</v>
      </c>
      <c r="F16" s="25"/>
      <c r="G16" s="19" t="s">
        <v>37</v>
      </c>
      <c r="H16" s="16" t="s">
        <v>38</v>
      </c>
      <c r="I16" s="16" t="s">
        <v>31</v>
      </c>
      <c r="J16" s="18" t="s">
        <v>39</v>
      </c>
      <c r="K16" s="18" t="s">
        <v>40</v>
      </c>
      <c r="L16" s="18" t="s">
        <v>41</v>
      </c>
      <c r="M16" s="19" t="s">
        <v>42</v>
      </c>
      <c r="N16" s="19" t="s">
        <v>30</v>
      </c>
      <c r="O16" s="16" t="s">
        <v>43</v>
      </c>
      <c r="P16" s="19" t="s">
        <v>38</v>
      </c>
      <c r="Q16" s="83" t="s">
        <v>16</v>
      </c>
      <c r="R16" s="83">
        <v>1</v>
      </c>
      <c r="S16" s="83">
        <v>2</v>
      </c>
      <c r="T16" s="83">
        <v>3</v>
      </c>
      <c r="U16" s="83" t="s">
        <v>44</v>
      </c>
      <c r="V16" s="18" t="s">
        <v>21</v>
      </c>
      <c r="W16" s="17" t="s">
        <v>45</v>
      </c>
      <c r="X16" s="17" t="s">
        <v>46</v>
      </c>
      <c r="Y16" s="70"/>
      <c r="Z16" s="70"/>
      <c r="AA16" s="70"/>
      <c r="AB16" s="70"/>
      <c r="AC16" s="70"/>
      <c r="AD16" s="70"/>
    </row>
    <row r="17" spans="1:30" x14ac:dyDescent="0.25">
      <c r="A17" s="9"/>
      <c r="B17" s="121" t="s">
        <v>146</v>
      </c>
      <c r="C17" s="122" t="s">
        <v>147</v>
      </c>
      <c r="D17" s="123" t="s">
        <v>61</v>
      </c>
      <c r="E17" s="124" t="s">
        <v>115</v>
      </c>
      <c r="F17" s="25"/>
      <c r="G17" s="125">
        <v>1</v>
      </c>
      <c r="H17" s="126"/>
      <c r="I17" s="126"/>
      <c r="J17" s="127"/>
      <c r="K17" s="127"/>
      <c r="L17" s="109"/>
      <c r="M17" s="127">
        <v>1</v>
      </c>
      <c r="N17" s="125"/>
      <c r="O17" s="126">
        <v>5</v>
      </c>
      <c r="P17" s="126">
        <v>1</v>
      </c>
      <c r="Q17" s="132"/>
      <c r="R17" s="132"/>
      <c r="S17" s="132"/>
      <c r="T17" s="132"/>
      <c r="U17" s="132"/>
      <c r="V17" s="128"/>
      <c r="W17" s="122" t="s">
        <v>148</v>
      </c>
      <c r="X17" s="129" t="s">
        <v>149</v>
      </c>
      <c r="Y17" s="70"/>
      <c r="Z17" s="70"/>
      <c r="AA17" s="70"/>
      <c r="AB17" s="70"/>
      <c r="AC17" s="70"/>
      <c r="AD17" s="70"/>
    </row>
    <row r="18" spans="1:30" x14ac:dyDescent="0.25">
      <c r="A18" s="9"/>
      <c r="B18" s="121" t="s">
        <v>150</v>
      </c>
      <c r="C18" s="122" t="s">
        <v>151</v>
      </c>
      <c r="D18" s="123" t="s">
        <v>61</v>
      </c>
      <c r="E18" s="124" t="s">
        <v>115</v>
      </c>
      <c r="F18" s="130"/>
      <c r="G18" s="125"/>
      <c r="H18" s="126">
        <v>1</v>
      </c>
      <c r="I18" s="126"/>
      <c r="J18" s="127"/>
      <c r="K18" s="127"/>
      <c r="L18" s="109" t="s">
        <v>47</v>
      </c>
      <c r="M18" s="127">
        <v>1</v>
      </c>
      <c r="N18" s="125"/>
      <c r="O18" s="126">
        <v>7</v>
      </c>
      <c r="P18" s="126">
        <v>4</v>
      </c>
      <c r="Q18" s="132"/>
      <c r="R18" s="132"/>
      <c r="S18" s="132"/>
      <c r="T18" s="132"/>
      <c r="U18" s="132"/>
      <c r="V18" s="128"/>
      <c r="W18" s="122" t="s">
        <v>152</v>
      </c>
      <c r="X18" s="129" t="s">
        <v>153</v>
      </c>
      <c r="Y18" s="70"/>
      <c r="Z18" s="70"/>
      <c r="AA18" s="70"/>
      <c r="AB18" s="70"/>
      <c r="AC18" s="70"/>
      <c r="AD18" s="70"/>
    </row>
    <row r="19" spans="1:30" x14ac:dyDescent="0.25">
      <c r="A19" s="24"/>
      <c r="B19" s="23" t="s">
        <v>7</v>
      </c>
      <c r="C19" s="18"/>
      <c r="D19" s="17"/>
      <c r="E19" s="80"/>
      <c r="F19" s="81"/>
      <c r="G19" s="19">
        <v>1</v>
      </c>
      <c r="H19" s="19">
        <v>1</v>
      </c>
      <c r="I19" s="19"/>
      <c r="J19" s="18"/>
      <c r="K19" s="18"/>
      <c r="L19" s="18"/>
      <c r="M19" s="19">
        <v>2</v>
      </c>
      <c r="N19" s="19"/>
      <c r="O19" s="19">
        <v>12</v>
      </c>
      <c r="P19" s="19">
        <v>5</v>
      </c>
      <c r="Q19" s="83"/>
      <c r="R19" s="83"/>
      <c r="S19" s="83"/>
      <c r="T19" s="83"/>
      <c r="U19" s="83"/>
      <c r="V19" s="34"/>
      <c r="W19" s="82"/>
      <c r="X19" s="83"/>
      <c r="Y19" s="70"/>
      <c r="Z19" s="70"/>
      <c r="AA19" s="70"/>
      <c r="AB19" s="70"/>
      <c r="AC19" s="70"/>
      <c r="AD19" s="70"/>
    </row>
    <row r="20" spans="1:30" x14ac:dyDescent="0.25">
      <c r="A20" s="24"/>
      <c r="B20" s="163"/>
      <c r="C20" s="92"/>
      <c r="D20" s="92"/>
      <c r="E20" s="85"/>
      <c r="F20" s="85"/>
      <c r="G20" s="84"/>
      <c r="H20" s="93"/>
      <c r="I20" s="84"/>
      <c r="J20" s="93"/>
      <c r="K20" s="84"/>
      <c r="L20" s="84"/>
      <c r="M20" s="84"/>
      <c r="N20" s="84"/>
      <c r="O20" s="84"/>
      <c r="P20" s="84"/>
      <c r="Q20" s="167"/>
      <c r="R20" s="167"/>
      <c r="S20" s="167"/>
      <c r="T20" s="167"/>
      <c r="U20" s="167"/>
      <c r="V20" s="84"/>
      <c r="W20" s="84"/>
      <c r="X20" s="164"/>
      <c r="Y20" s="70"/>
      <c r="Z20" s="70"/>
      <c r="AA20" s="70"/>
      <c r="AB20" s="70"/>
      <c r="AC20" s="70"/>
      <c r="AD20" s="70"/>
    </row>
    <row r="21" spans="1:30" x14ac:dyDescent="0.25">
      <c r="A21" s="9"/>
      <c r="B21" s="23" t="s">
        <v>103</v>
      </c>
      <c r="C21" s="23" t="s">
        <v>35</v>
      </c>
      <c r="D21" s="17" t="s">
        <v>36</v>
      </c>
      <c r="E21" s="22" t="s">
        <v>1</v>
      </c>
      <c r="F21" s="25"/>
      <c r="G21" s="19" t="s">
        <v>37</v>
      </c>
      <c r="H21" s="16" t="s">
        <v>38</v>
      </c>
      <c r="I21" s="16" t="s">
        <v>31</v>
      </c>
      <c r="J21" s="18" t="s">
        <v>39</v>
      </c>
      <c r="K21" s="18" t="s">
        <v>40</v>
      </c>
      <c r="L21" s="18" t="s">
        <v>41</v>
      </c>
      <c r="M21" s="19" t="s">
        <v>42</v>
      </c>
      <c r="N21" s="19" t="s">
        <v>30</v>
      </c>
      <c r="O21" s="16" t="s">
        <v>43</v>
      </c>
      <c r="P21" s="19" t="s">
        <v>38</v>
      </c>
      <c r="Q21" s="83" t="s">
        <v>16</v>
      </c>
      <c r="R21" s="83">
        <v>1</v>
      </c>
      <c r="S21" s="83">
        <v>2</v>
      </c>
      <c r="T21" s="83">
        <v>3</v>
      </c>
      <c r="U21" s="83" t="s">
        <v>44</v>
      </c>
      <c r="V21" s="18" t="s">
        <v>21</v>
      </c>
      <c r="W21" s="17" t="s">
        <v>45</v>
      </c>
      <c r="X21" s="17" t="s">
        <v>46</v>
      </c>
      <c r="Y21" s="70"/>
      <c r="Z21" s="70"/>
      <c r="AA21" s="70"/>
      <c r="AB21" s="70"/>
      <c r="AC21" s="70"/>
      <c r="AD21" s="70"/>
    </row>
    <row r="22" spans="1:30" x14ac:dyDescent="0.25">
      <c r="A22" s="9"/>
      <c r="B22" s="104" t="s">
        <v>154</v>
      </c>
      <c r="C22" s="105" t="s">
        <v>155</v>
      </c>
      <c r="D22" s="106" t="s">
        <v>61</v>
      </c>
      <c r="E22" s="107" t="s">
        <v>115</v>
      </c>
      <c r="F22" s="25"/>
      <c r="G22" s="79"/>
      <c r="H22" s="79"/>
      <c r="I22" s="108">
        <v>1</v>
      </c>
      <c r="J22" s="109"/>
      <c r="K22" s="109"/>
      <c r="L22" s="79"/>
      <c r="M22" s="108">
        <v>1</v>
      </c>
      <c r="N22" s="79"/>
      <c r="O22" s="108">
        <v>1</v>
      </c>
      <c r="P22" s="79"/>
      <c r="Q22" s="110"/>
      <c r="R22" s="110"/>
      <c r="S22" s="110"/>
      <c r="T22" s="110"/>
      <c r="U22" s="110"/>
      <c r="V22" s="156"/>
      <c r="W22" s="105" t="s">
        <v>156</v>
      </c>
      <c r="X22" s="111" t="s">
        <v>157</v>
      </c>
      <c r="Y22" s="70"/>
      <c r="Z22" s="70"/>
      <c r="AA22" s="70"/>
      <c r="AB22" s="70"/>
      <c r="AC22" s="70"/>
      <c r="AD22" s="70"/>
    </row>
    <row r="23" spans="1:30" x14ac:dyDescent="0.25">
      <c r="A23" s="9"/>
      <c r="B23" s="104" t="s">
        <v>158</v>
      </c>
      <c r="C23" s="105" t="s">
        <v>159</v>
      </c>
      <c r="D23" s="106" t="s">
        <v>61</v>
      </c>
      <c r="E23" s="107" t="s">
        <v>115</v>
      </c>
      <c r="F23" s="25"/>
      <c r="G23" s="79"/>
      <c r="H23" s="79"/>
      <c r="I23" s="108">
        <v>1</v>
      </c>
      <c r="J23" s="109"/>
      <c r="K23" s="109"/>
      <c r="L23" s="79" t="s">
        <v>160</v>
      </c>
      <c r="M23" s="108">
        <v>1</v>
      </c>
      <c r="N23" s="79"/>
      <c r="O23" s="108">
        <v>1</v>
      </c>
      <c r="P23" s="79">
        <v>1</v>
      </c>
      <c r="Q23" s="110"/>
      <c r="R23" s="110"/>
      <c r="S23" s="110"/>
      <c r="T23" s="110"/>
      <c r="U23" s="110"/>
      <c r="V23" s="156"/>
      <c r="W23" s="105" t="s">
        <v>161</v>
      </c>
      <c r="X23" s="111" t="s">
        <v>162</v>
      </c>
      <c r="Y23" s="70"/>
      <c r="Z23" s="70"/>
      <c r="AA23" s="70"/>
      <c r="AB23" s="70"/>
      <c r="AC23" s="70"/>
      <c r="AD23" s="70"/>
    </row>
    <row r="24" spans="1:30" x14ac:dyDescent="0.25">
      <c r="A24" s="24"/>
      <c r="B24" s="23" t="s">
        <v>7</v>
      </c>
      <c r="C24" s="18"/>
      <c r="D24" s="17"/>
      <c r="E24" s="80"/>
      <c r="F24" s="81"/>
      <c r="G24" s="19"/>
      <c r="H24" s="19"/>
      <c r="I24" s="19">
        <v>2</v>
      </c>
      <c r="J24" s="18"/>
      <c r="K24" s="18"/>
      <c r="L24" s="18"/>
      <c r="M24" s="19">
        <v>2</v>
      </c>
      <c r="N24" s="19"/>
      <c r="O24" s="19">
        <v>2</v>
      </c>
      <c r="P24" s="19">
        <v>1</v>
      </c>
      <c r="Q24" s="83"/>
      <c r="R24" s="83"/>
      <c r="S24" s="83"/>
      <c r="T24" s="83"/>
      <c r="U24" s="83"/>
      <c r="V24" s="34"/>
      <c r="W24" s="82"/>
      <c r="X24" s="83"/>
      <c r="Y24" s="70"/>
      <c r="Z24" s="70"/>
      <c r="AA24" s="70"/>
      <c r="AB24" s="70"/>
      <c r="AC24" s="70"/>
      <c r="AD24" s="70"/>
    </row>
    <row r="25" spans="1:30" x14ac:dyDescent="0.25">
      <c r="A25" s="24"/>
      <c r="B25" s="163"/>
      <c r="C25" s="92"/>
      <c r="D25" s="92"/>
      <c r="E25" s="85"/>
      <c r="F25" s="85"/>
      <c r="G25" s="84"/>
      <c r="H25" s="93"/>
      <c r="I25" s="84"/>
      <c r="J25" s="93"/>
      <c r="K25" s="84"/>
      <c r="L25" s="84"/>
      <c r="M25" s="84"/>
      <c r="N25" s="84"/>
      <c r="O25" s="84"/>
      <c r="P25" s="84"/>
      <c r="Q25" s="167"/>
      <c r="R25" s="167"/>
      <c r="S25" s="167"/>
      <c r="T25" s="167"/>
      <c r="U25" s="167"/>
      <c r="V25" s="84"/>
      <c r="W25" s="84"/>
      <c r="X25" s="164"/>
      <c r="Y25" s="70"/>
      <c r="Z25" s="70"/>
      <c r="AA25" s="70"/>
      <c r="AB25" s="70"/>
      <c r="AC25" s="70"/>
      <c r="AD25" s="70"/>
    </row>
    <row r="26" spans="1:30" x14ac:dyDescent="0.25">
      <c r="A26" s="9"/>
      <c r="B26" s="23" t="s">
        <v>104</v>
      </c>
      <c r="C26" s="23" t="s">
        <v>35</v>
      </c>
      <c r="D26" s="17" t="s">
        <v>36</v>
      </c>
      <c r="E26" s="22" t="s">
        <v>1</v>
      </c>
      <c r="F26" s="25"/>
      <c r="G26" s="19" t="s">
        <v>37</v>
      </c>
      <c r="H26" s="16" t="s">
        <v>38</v>
      </c>
      <c r="I26" s="16" t="s">
        <v>31</v>
      </c>
      <c r="J26" s="18" t="s">
        <v>39</v>
      </c>
      <c r="K26" s="18" t="s">
        <v>40</v>
      </c>
      <c r="L26" s="18" t="s">
        <v>41</v>
      </c>
      <c r="M26" s="19" t="s">
        <v>42</v>
      </c>
      <c r="N26" s="19" t="s">
        <v>30</v>
      </c>
      <c r="O26" s="16" t="s">
        <v>43</v>
      </c>
      <c r="P26" s="19" t="s">
        <v>38</v>
      </c>
      <c r="Q26" s="83" t="s">
        <v>16</v>
      </c>
      <c r="R26" s="83">
        <v>1</v>
      </c>
      <c r="S26" s="83">
        <v>2</v>
      </c>
      <c r="T26" s="83">
        <v>3</v>
      </c>
      <c r="U26" s="83" t="s">
        <v>44</v>
      </c>
      <c r="V26" s="18" t="s">
        <v>21</v>
      </c>
      <c r="W26" s="17" t="s">
        <v>45</v>
      </c>
      <c r="X26" s="17" t="s">
        <v>46</v>
      </c>
      <c r="Y26" s="70"/>
      <c r="Z26" s="70"/>
      <c r="AA26" s="70"/>
      <c r="AB26" s="70"/>
      <c r="AC26" s="70"/>
      <c r="AD26" s="70"/>
    </row>
    <row r="27" spans="1:30" x14ac:dyDescent="0.25">
      <c r="A27" s="9"/>
      <c r="B27" s="104" t="s">
        <v>163</v>
      </c>
      <c r="C27" s="105" t="s">
        <v>164</v>
      </c>
      <c r="D27" s="106" t="s">
        <v>61</v>
      </c>
      <c r="E27" s="107" t="s">
        <v>117</v>
      </c>
      <c r="F27" s="133"/>
      <c r="G27" s="79"/>
      <c r="H27" s="79"/>
      <c r="I27" s="108">
        <v>1</v>
      </c>
      <c r="J27" s="109"/>
      <c r="K27" s="109" t="s">
        <v>80</v>
      </c>
      <c r="L27" s="79"/>
      <c r="M27" s="108">
        <v>1</v>
      </c>
      <c r="N27" s="79"/>
      <c r="O27" s="108">
        <v>3</v>
      </c>
      <c r="P27" s="79"/>
      <c r="Q27" s="110" t="s">
        <v>193</v>
      </c>
      <c r="R27" s="110"/>
      <c r="S27" s="110" t="s">
        <v>67</v>
      </c>
      <c r="T27" s="110" t="s">
        <v>64</v>
      </c>
      <c r="U27" s="110" t="s">
        <v>184</v>
      </c>
      <c r="V27" s="156">
        <v>0.375</v>
      </c>
      <c r="W27" s="105" t="s">
        <v>165</v>
      </c>
      <c r="X27" s="111" t="s">
        <v>166</v>
      </c>
      <c r="Y27" s="70"/>
      <c r="Z27" s="70"/>
      <c r="AA27" s="70"/>
      <c r="AB27" s="70"/>
      <c r="AC27" s="70"/>
      <c r="AD27" s="70"/>
    </row>
    <row r="28" spans="1:30" x14ac:dyDescent="0.25">
      <c r="A28" s="9"/>
      <c r="B28" s="121" t="s">
        <v>167</v>
      </c>
      <c r="C28" s="122" t="s">
        <v>168</v>
      </c>
      <c r="D28" s="123" t="s">
        <v>61</v>
      </c>
      <c r="E28" s="124" t="s">
        <v>118</v>
      </c>
      <c r="F28" s="130"/>
      <c r="G28" s="125">
        <v>1</v>
      </c>
      <c r="H28" s="126"/>
      <c r="I28" s="126"/>
      <c r="J28" s="127"/>
      <c r="K28" s="127" t="s">
        <v>80</v>
      </c>
      <c r="L28" s="109"/>
      <c r="M28" s="127">
        <v>1</v>
      </c>
      <c r="N28" s="125"/>
      <c r="O28" s="126">
        <v>3</v>
      </c>
      <c r="P28" s="126"/>
      <c r="Q28" s="132" t="s">
        <v>184</v>
      </c>
      <c r="R28" s="132"/>
      <c r="S28" s="110" t="s">
        <v>64</v>
      </c>
      <c r="T28" s="110" t="s">
        <v>64</v>
      </c>
      <c r="U28" s="132" t="s">
        <v>194</v>
      </c>
      <c r="V28" s="128">
        <v>0.6</v>
      </c>
      <c r="W28" s="122" t="s">
        <v>169</v>
      </c>
      <c r="X28" s="129" t="s">
        <v>170</v>
      </c>
      <c r="Y28" s="70"/>
      <c r="Z28" s="70"/>
      <c r="AA28" s="70"/>
      <c r="AB28" s="70"/>
      <c r="AC28" s="70"/>
      <c r="AD28" s="70"/>
    </row>
    <row r="29" spans="1:30" x14ac:dyDescent="0.25">
      <c r="A29" s="24"/>
      <c r="B29" s="23" t="s">
        <v>7</v>
      </c>
      <c r="C29" s="18"/>
      <c r="D29" s="17"/>
      <c r="E29" s="80"/>
      <c r="F29" s="81"/>
      <c r="G29" s="19">
        <v>1</v>
      </c>
      <c r="H29" s="19"/>
      <c r="I29" s="19">
        <v>1</v>
      </c>
      <c r="J29" s="18"/>
      <c r="K29" s="18"/>
      <c r="L29" s="18"/>
      <c r="M29" s="19">
        <v>2</v>
      </c>
      <c r="N29" s="19"/>
      <c r="O29" s="19">
        <v>6</v>
      </c>
      <c r="P29" s="19"/>
      <c r="Q29" s="83" t="s">
        <v>195</v>
      </c>
      <c r="R29" s="83"/>
      <c r="S29" s="83" t="s">
        <v>107</v>
      </c>
      <c r="T29" s="83" t="s">
        <v>67</v>
      </c>
      <c r="U29" s="83" t="s">
        <v>196</v>
      </c>
      <c r="V29" s="34">
        <v>0.46200000000000002</v>
      </c>
      <c r="W29" s="82"/>
      <c r="X29" s="83"/>
      <c r="Y29" s="70"/>
      <c r="Z29" s="70"/>
      <c r="AA29" s="70"/>
      <c r="AB29" s="70"/>
      <c r="AC29" s="70"/>
      <c r="AD29" s="70"/>
    </row>
    <row r="30" spans="1:30" x14ac:dyDescent="0.25">
      <c r="A30" s="24"/>
      <c r="B30" s="163"/>
      <c r="C30" s="92"/>
      <c r="D30" s="92"/>
      <c r="E30" s="85"/>
      <c r="F30" s="85"/>
      <c r="G30" s="84"/>
      <c r="H30" s="93"/>
      <c r="I30" s="84"/>
      <c r="J30" s="93"/>
      <c r="K30" s="84"/>
      <c r="L30" s="84"/>
      <c r="M30" s="84"/>
      <c r="N30" s="84"/>
      <c r="O30" s="84"/>
      <c r="P30" s="84"/>
      <c r="Q30" s="167"/>
      <c r="R30" s="167"/>
      <c r="S30" s="167"/>
      <c r="T30" s="167"/>
      <c r="U30" s="167"/>
      <c r="V30" s="84"/>
      <c r="W30" s="84"/>
      <c r="X30" s="164"/>
      <c r="Y30" s="70"/>
      <c r="Z30" s="70"/>
      <c r="AA30" s="70"/>
      <c r="AB30" s="70"/>
      <c r="AC30" s="70"/>
      <c r="AD30" s="70"/>
    </row>
    <row r="31" spans="1:30" x14ac:dyDescent="0.25">
      <c r="A31" s="24"/>
      <c r="B31" s="36"/>
      <c r="C31" s="36"/>
      <c r="D31" s="61"/>
      <c r="E31" s="86"/>
      <c r="G31" s="36"/>
      <c r="H31" s="39"/>
      <c r="I31" s="36"/>
      <c r="J31" s="25"/>
      <c r="K31" s="25"/>
      <c r="L31" s="25"/>
      <c r="M31" s="36"/>
      <c r="N31" s="36"/>
      <c r="O31" s="36"/>
      <c r="P31" s="36"/>
      <c r="Q31" s="116"/>
      <c r="R31" s="116"/>
      <c r="S31" s="116"/>
      <c r="T31" s="116"/>
      <c r="U31" s="116"/>
      <c r="V31" s="36"/>
      <c r="W31" s="61"/>
      <c r="X31" s="36"/>
      <c r="Y31" s="70"/>
      <c r="Z31" s="70"/>
      <c r="AA31" s="70"/>
      <c r="AB31" s="70"/>
      <c r="AC31" s="70"/>
      <c r="AD31" s="70"/>
    </row>
    <row r="32" spans="1:30" ht="14.4" x14ac:dyDescent="0.3">
      <c r="A32" s="24"/>
      <c r="B32" s="36"/>
      <c r="C32" s="36"/>
      <c r="D32" s="61"/>
      <c r="E32" s="61"/>
      <c r="F32" s="25"/>
      <c r="G32" s="36"/>
      <c r="H32" s="39"/>
      <c r="I32" s="36"/>
      <c r="J32" s="25"/>
      <c r="K32" s="25"/>
      <c r="L32" s="25"/>
      <c r="M32" s="25"/>
      <c r="N32" s="58"/>
      <c r="O32" s="58"/>
      <c r="P32" s="25"/>
      <c r="Q32" s="168"/>
      <c r="R32" s="168"/>
      <c r="S32" s="168"/>
      <c r="T32" s="168"/>
      <c r="U32" s="168"/>
      <c r="V32" s="25"/>
      <c r="W32" s="61"/>
      <c r="X32" s="25"/>
      <c r="Y32" s="70"/>
      <c r="Z32" s="70"/>
      <c r="AA32" s="70"/>
      <c r="AB32" s="70"/>
      <c r="AC32" s="70"/>
      <c r="AD32" s="70"/>
    </row>
    <row r="33" spans="1:30" ht="14.4" x14ac:dyDescent="0.3">
      <c r="A33" s="24"/>
      <c r="B33" s="36"/>
      <c r="C33" s="36"/>
      <c r="D33" s="61"/>
      <c r="E33" s="61"/>
      <c r="F33" s="25"/>
      <c r="G33" s="36"/>
      <c r="H33" s="39"/>
      <c r="I33" s="36"/>
      <c r="J33" s="25"/>
      <c r="K33" s="25"/>
      <c r="L33" s="25"/>
      <c r="M33" s="25"/>
      <c r="N33" s="58"/>
      <c r="O33" s="58"/>
      <c r="P33" s="25"/>
      <c r="Q33" s="168"/>
      <c r="R33" s="168"/>
      <c r="S33" s="168"/>
      <c r="T33" s="168"/>
      <c r="U33" s="168"/>
      <c r="V33" s="25"/>
      <c r="W33" s="61"/>
      <c r="X33" s="25"/>
      <c r="Y33" s="70"/>
      <c r="Z33" s="70"/>
      <c r="AA33" s="70"/>
      <c r="AB33" s="70"/>
      <c r="AC33" s="70"/>
      <c r="AD33" s="70"/>
    </row>
    <row r="34" spans="1:30" ht="14.4" x14ac:dyDescent="0.3">
      <c r="A34" s="24"/>
      <c r="B34" s="36"/>
      <c r="C34" s="36"/>
      <c r="D34" s="61"/>
      <c r="E34" s="61"/>
      <c r="F34" s="25"/>
      <c r="G34" s="36"/>
      <c r="H34" s="39"/>
      <c r="I34" s="36"/>
      <c r="J34" s="25"/>
      <c r="K34" s="25"/>
      <c r="L34" s="25"/>
      <c r="M34" s="25"/>
      <c r="N34" s="58"/>
      <c r="O34" s="58"/>
      <c r="P34" s="25"/>
      <c r="Q34" s="168"/>
      <c r="R34" s="168"/>
      <c r="S34" s="168"/>
      <c r="T34" s="168"/>
      <c r="U34" s="168"/>
      <c r="V34" s="25"/>
      <c r="W34" s="61"/>
      <c r="X34" s="25"/>
      <c r="Y34" s="70"/>
      <c r="Z34" s="70"/>
      <c r="AA34" s="70"/>
      <c r="AB34" s="70"/>
      <c r="AC34" s="70"/>
      <c r="AD34" s="70"/>
    </row>
    <row r="35" spans="1:30" ht="14.4" x14ac:dyDescent="0.3">
      <c r="A35" s="24"/>
      <c r="B35" s="36"/>
      <c r="C35" s="36"/>
      <c r="D35" s="61"/>
      <c r="E35" s="61"/>
      <c r="F35" s="25"/>
      <c r="G35" s="36"/>
      <c r="H35" s="39"/>
      <c r="I35" s="36"/>
      <c r="J35" s="25"/>
      <c r="K35" s="25"/>
      <c r="L35" s="25"/>
      <c r="M35" s="25"/>
      <c r="N35" s="58"/>
      <c r="O35" s="58"/>
      <c r="P35" s="25"/>
      <c r="Q35" s="168"/>
      <c r="R35" s="168"/>
      <c r="S35" s="168"/>
      <c r="T35" s="168"/>
      <c r="U35" s="168"/>
      <c r="V35" s="25"/>
      <c r="W35" s="61"/>
      <c r="X35" s="25"/>
      <c r="Y35" s="70"/>
      <c r="Z35" s="70"/>
      <c r="AA35" s="70"/>
      <c r="AB35" s="70"/>
      <c r="AC35" s="70"/>
      <c r="AD35" s="70"/>
    </row>
    <row r="36" spans="1:30" ht="14.4" x14ac:dyDescent="0.3">
      <c r="A36" s="24"/>
      <c r="B36" s="36"/>
      <c r="C36" s="36"/>
      <c r="D36" s="61"/>
      <c r="E36" s="61"/>
      <c r="F36" s="25"/>
      <c r="G36" s="36"/>
      <c r="H36" s="39"/>
      <c r="I36" s="36"/>
      <c r="J36" s="25"/>
      <c r="K36" s="25"/>
      <c r="L36" s="25"/>
      <c r="M36" s="25"/>
      <c r="N36" s="58"/>
      <c r="O36" s="58"/>
      <c r="P36" s="25"/>
      <c r="Q36" s="168"/>
      <c r="R36" s="168"/>
      <c r="S36" s="168"/>
      <c r="T36" s="168"/>
      <c r="U36" s="168"/>
      <c r="V36" s="25"/>
      <c r="W36" s="61"/>
      <c r="X36" s="25"/>
      <c r="Y36" s="70"/>
      <c r="Z36" s="70"/>
      <c r="AA36" s="70"/>
      <c r="AB36" s="70"/>
      <c r="AC36" s="70"/>
      <c r="AD36" s="70"/>
    </row>
    <row r="37" spans="1:30" ht="14.4" x14ac:dyDescent="0.3">
      <c r="A37" s="24"/>
      <c r="B37" s="36"/>
      <c r="C37" s="36"/>
      <c r="D37" s="61"/>
      <c r="E37" s="61"/>
      <c r="F37" s="25"/>
      <c r="G37" s="36"/>
      <c r="H37" s="39"/>
      <c r="I37" s="36"/>
      <c r="J37" s="25"/>
      <c r="K37" s="25"/>
      <c r="L37" s="25"/>
      <c r="M37" s="25"/>
      <c r="N37" s="58"/>
      <c r="O37" s="58"/>
      <c r="P37" s="25"/>
      <c r="Q37" s="168"/>
      <c r="R37" s="168"/>
      <c r="S37" s="168"/>
      <c r="T37" s="168"/>
      <c r="U37" s="168"/>
      <c r="V37" s="25"/>
      <c r="W37" s="61"/>
      <c r="X37" s="25"/>
      <c r="Y37" s="70"/>
      <c r="Z37" s="70"/>
      <c r="AA37" s="70"/>
      <c r="AB37" s="70"/>
      <c r="AC37" s="70"/>
      <c r="AD37" s="70"/>
    </row>
    <row r="38" spans="1:30" ht="14.4" x14ac:dyDescent="0.3">
      <c r="A38" s="24"/>
      <c r="B38" s="36"/>
      <c r="C38" s="36"/>
      <c r="D38" s="61"/>
      <c r="E38" s="61"/>
      <c r="F38" s="25"/>
      <c r="G38" s="36"/>
      <c r="H38" s="39"/>
      <c r="I38" s="36"/>
      <c r="J38" s="25"/>
      <c r="K38" s="25"/>
      <c r="L38" s="25"/>
      <c r="M38" s="25"/>
      <c r="N38" s="58"/>
      <c r="O38" s="58"/>
      <c r="P38" s="25"/>
      <c r="Q38" s="168"/>
      <c r="R38" s="168"/>
      <c r="S38" s="168"/>
      <c r="T38" s="168"/>
      <c r="U38" s="168"/>
      <c r="V38" s="25"/>
      <c r="W38" s="61"/>
      <c r="X38" s="25"/>
      <c r="Y38" s="70"/>
      <c r="Z38" s="70"/>
      <c r="AA38" s="70"/>
      <c r="AB38" s="70"/>
      <c r="AC38" s="70"/>
      <c r="AD38" s="70"/>
    </row>
    <row r="39" spans="1:30" ht="14.4" x14ac:dyDescent="0.3">
      <c r="A39" s="24"/>
      <c r="B39" s="36"/>
      <c r="C39" s="36"/>
      <c r="D39" s="61"/>
      <c r="E39" s="61"/>
      <c r="F39" s="25"/>
      <c r="G39" s="36"/>
      <c r="H39" s="39"/>
      <c r="I39" s="36"/>
      <c r="J39" s="25"/>
      <c r="K39" s="25"/>
      <c r="L39" s="25"/>
      <c r="M39" s="25"/>
      <c r="N39" s="58"/>
      <c r="O39" s="58"/>
      <c r="P39" s="25"/>
      <c r="Q39" s="168"/>
      <c r="R39" s="168"/>
      <c r="S39" s="168"/>
      <c r="T39" s="168"/>
      <c r="U39" s="168"/>
      <c r="V39" s="25"/>
      <c r="W39" s="61"/>
      <c r="X39" s="25"/>
      <c r="Y39" s="70"/>
      <c r="Z39" s="70"/>
      <c r="AA39" s="70"/>
      <c r="AB39" s="70"/>
      <c r="AC39" s="70"/>
      <c r="AD39" s="70"/>
    </row>
    <row r="40" spans="1:30" ht="14.4" x14ac:dyDescent="0.3">
      <c r="A40" s="24"/>
      <c r="B40" s="36"/>
      <c r="C40" s="36"/>
      <c r="D40" s="61"/>
      <c r="E40" s="61"/>
      <c r="F40" s="25"/>
      <c r="G40" s="36"/>
      <c r="H40" s="39"/>
      <c r="I40" s="36"/>
      <c r="J40" s="25"/>
      <c r="K40" s="25"/>
      <c r="L40" s="25"/>
      <c r="M40" s="25"/>
      <c r="N40" s="58"/>
      <c r="O40" s="58"/>
      <c r="P40" s="25"/>
      <c r="Q40" s="168"/>
      <c r="R40" s="168"/>
      <c r="S40" s="168"/>
      <c r="T40" s="168"/>
      <c r="U40" s="168"/>
      <c r="V40" s="25"/>
      <c r="W40" s="61"/>
      <c r="X40" s="25"/>
      <c r="Y40" s="70"/>
      <c r="Z40" s="70"/>
      <c r="AA40" s="70"/>
      <c r="AB40" s="70"/>
      <c r="AC40" s="70"/>
      <c r="AD40" s="70"/>
    </row>
    <row r="41" spans="1:30" ht="14.4" x14ac:dyDescent="0.3">
      <c r="A41" s="24"/>
      <c r="B41" s="36"/>
      <c r="C41" s="36"/>
      <c r="D41" s="61"/>
      <c r="E41" s="61"/>
      <c r="F41" s="25"/>
      <c r="G41" s="36"/>
      <c r="H41" s="39"/>
      <c r="I41" s="36"/>
      <c r="J41" s="25"/>
      <c r="K41" s="25"/>
      <c r="L41" s="25"/>
      <c r="M41" s="25"/>
      <c r="N41" s="58"/>
      <c r="O41" s="58"/>
      <c r="P41" s="25"/>
      <c r="Q41" s="168"/>
      <c r="R41" s="168"/>
      <c r="S41" s="168"/>
      <c r="T41" s="168"/>
      <c r="U41" s="168"/>
      <c r="V41" s="25"/>
      <c r="W41" s="61"/>
      <c r="X41" s="25"/>
      <c r="Y41" s="70"/>
      <c r="Z41" s="70"/>
      <c r="AA41" s="70"/>
      <c r="AB41" s="70"/>
      <c r="AC41" s="70"/>
      <c r="AD41" s="70"/>
    </row>
    <row r="42" spans="1:30" ht="14.4" x14ac:dyDescent="0.3">
      <c r="A42" s="24"/>
      <c r="B42" s="36"/>
      <c r="C42" s="36"/>
      <c r="D42" s="61"/>
      <c r="E42" s="61"/>
      <c r="F42" s="25"/>
      <c r="G42" s="36"/>
      <c r="H42" s="39"/>
      <c r="I42" s="36"/>
      <c r="J42" s="25"/>
      <c r="K42" s="25"/>
      <c r="L42" s="25"/>
      <c r="M42" s="25"/>
      <c r="N42" s="58"/>
      <c r="O42" s="58"/>
      <c r="P42" s="25"/>
      <c r="Q42" s="168"/>
      <c r="R42" s="168"/>
      <c r="S42" s="168"/>
      <c r="T42" s="168"/>
      <c r="U42" s="168"/>
      <c r="V42" s="25"/>
      <c r="W42" s="61"/>
      <c r="X42" s="25"/>
      <c r="Y42" s="70"/>
      <c r="Z42" s="70"/>
      <c r="AA42" s="70"/>
      <c r="AB42" s="70"/>
      <c r="AC42" s="70"/>
      <c r="AD42" s="70"/>
    </row>
    <row r="43" spans="1:30" ht="14.4" x14ac:dyDescent="0.3">
      <c r="A43" s="24"/>
      <c r="B43" s="36"/>
      <c r="C43" s="36"/>
      <c r="D43" s="61"/>
      <c r="E43" s="61"/>
      <c r="F43" s="25"/>
      <c r="G43" s="36"/>
      <c r="H43" s="39"/>
      <c r="I43" s="36"/>
      <c r="J43" s="25"/>
      <c r="K43" s="25"/>
      <c r="L43" s="25"/>
      <c r="M43" s="25"/>
      <c r="N43" s="58"/>
      <c r="O43" s="58"/>
      <c r="P43" s="25"/>
      <c r="Q43" s="168"/>
      <c r="R43" s="168"/>
      <c r="S43" s="168"/>
      <c r="T43" s="168"/>
      <c r="U43" s="168"/>
      <c r="V43" s="25"/>
      <c r="W43" s="61"/>
      <c r="X43" s="25"/>
      <c r="Y43" s="70"/>
      <c r="Z43" s="70"/>
      <c r="AA43" s="70"/>
      <c r="AB43" s="70"/>
      <c r="AC43" s="70"/>
      <c r="AD43" s="70"/>
    </row>
    <row r="44" spans="1:30" ht="14.4" x14ac:dyDescent="0.3">
      <c r="A44" s="24"/>
      <c r="B44" s="36"/>
      <c r="C44" s="36"/>
      <c r="D44" s="61"/>
      <c r="E44" s="61"/>
      <c r="F44" s="25"/>
      <c r="G44" s="36"/>
      <c r="H44" s="39"/>
      <c r="I44" s="36"/>
      <c r="J44" s="25"/>
      <c r="K44" s="25"/>
      <c r="L44" s="25"/>
      <c r="M44" s="25"/>
      <c r="N44" s="58"/>
      <c r="O44" s="58"/>
      <c r="P44" s="25"/>
      <c r="Q44" s="168"/>
      <c r="R44" s="168"/>
      <c r="S44" s="168"/>
      <c r="T44" s="168"/>
      <c r="U44" s="168"/>
      <c r="V44" s="25"/>
      <c r="W44" s="61"/>
      <c r="X44" s="25"/>
      <c r="Y44" s="70"/>
      <c r="Z44" s="70"/>
      <c r="AA44" s="70"/>
      <c r="AB44" s="70"/>
      <c r="AC44" s="70"/>
      <c r="AD44" s="70"/>
    </row>
    <row r="45" spans="1:30" ht="14.4" x14ac:dyDescent="0.3">
      <c r="A45" s="24"/>
      <c r="B45" s="36"/>
      <c r="C45" s="36"/>
      <c r="D45" s="61"/>
      <c r="E45" s="61"/>
      <c r="F45" s="25"/>
      <c r="G45" s="36"/>
      <c r="H45" s="39"/>
      <c r="I45" s="36"/>
      <c r="J45" s="25"/>
      <c r="K45" s="25"/>
      <c r="L45" s="25"/>
      <c r="M45" s="25"/>
      <c r="N45" s="58"/>
      <c r="O45" s="58"/>
      <c r="P45" s="25"/>
      <c r="Q45" s="168"/>
      <c r="R45" s="168"/>
      <c r="S45" s="168"/>
      <c r="T45" s="168"/>
      <c r="U45" s="168"/>
      <c r="V45" s="25"/>
      <c r="W45" s="61"/>
      <c r="X45" s="25"/>
      <c r="Y45" s="70"/>
      <c r="Z45" s="70"/>
      <c r="AA45" s="70"/>
      <c r="AB45" s="70"/>
      <c r="AC45" s="70"/>
      <c r="AD45" s="70"/>
    </row>
    <row r="46" spans="1:30" ht="14.4" x14ac:dyDescent="0.3">
      <c r="A46" s="24"/>
      <c r="B46" s="36"/>
      <c r="C46" s="36"/>
      <c r="D46" s="61"/>
      <c r="E46" s="61"/>
      <c r="F46" s="25"/>
      <c r="G46" s="36"/>
      <c r="H46" s="39"/>
      <c r="I46" s="36"/>
      <c r="J46" s="25"/>
      <c r="K46" s="25"/>
      <c r="L46" s="25"/>
      <c r="M46" s="25"/>
      <c r="N46" s="58"/>
      <c r="O46" s="58"/>
      <c r="P46" s="25"/>
      <c r="Q46" s="168"/>
      <c r="R46" s="168"/>
      <c r="S46" s="168"/>
      <c r="T46" s="168"/>
      <c r="U46" s="168"/>
      <c r="V46" s="25"/>
      <c r="W46" s="61"/>
      <c r="X46" s="25"/>
      <c r="Y46" s="70"/>
      <c r="Z46" s="70"/>
      <c r="AA46" s="70"/>
      <c r="AB46" s="70"/>
      <c r="AC46" s="70"/>
      <c r="AD46" s="70"/>
    </row>
    <row r="47" spans="1:30" ht="14.4" x14ac:dyDescent="0.3">
      <c r="A47" s="24"/>
      <c r="B47" s="36"/>
      <c r="C47" s="36"/>
      <c r="D47" s="61"/>
      <c r="E47" s="61"/>
      <c r="F47" s="25"/>
      <c r="G47" s="36"/>
      <c r="H47" s="39"/>
      <c r="I47" s="36"/>
      <c r="J47" s="25"/>
      <c r="K47" s="25"/>
      <c r="L47" s="25"/>
      <c r="M47" s="25"/>
      <c r="N47" s="58"/>
      <c r="O47" s="58"/>
      <c r="P47" s="25"/>
      <c r="Q47" s="168"/>
      <c r="R47" s="168"/>
      <c r="S47" s="168"/>
      <c r="T47" s="168"/>
      <c r="U47" s="168"/>
      <c r="V47" s="25"/>
      <c r="W47" s="61"/>
      <c r="X47" s="25"/>
      <c r="Y47" s="70"/>
      <c r="Z47" s="70"/>
      <c r="AA47" s="70"/>
      <c r="AB47" s="70"/>
      <c r="AC47" s="70"/>
      <c r="AD47" s="70"/>
    </row>
    <row r="48" spans="1:30" ht="14.4" x14ac:dyDescent="0.3">
      <c r="A48" s="24"/>
      <c r="B48" s="36"/>
      <c r="C48" s="36"/>
      <c r="D48" s="61"/>
      <c r="E48" s="61"/>
      <c r="F48" s="25"/>
      <c r="G48" s="36"/>
      <c r="H48" s="39"/>
      <c r="I48" s="36"/>
      <c r="J48" s="25"/>
      <c r="K48" s="25"/>
      <c r="L48" s="25"/>
      <c r="M48" s="25"/>
      <c r="N48" s="58"/>
      <c r="O48" s="58"/>
      <c r="P48" s="25"/>
      <c r="Q48" s="168"/>
      <c r="R48" s="168"/>
      <c r="S48" s="168"/>
      <c r="T48" s="168"/>
      <c r="U48" s="168"/>
      <c r="V48" s="25"/>
      <c r="W48" s="61"/>
      <c r="X48" s="25"/>
      <c r="Y48" s="70"/>
      <c r="Z48" s="70"/>
      <c r="AA48" s="70"/>
      <c r="AB48" s="70"/>
      <c r="AC48" s="70"/>
      <c r="AD48" s="70"/>
    </row>
    <row r="49" spans="1:30" ht="14.4" x14ac:dyDescent="0.3">
      <c r="A49" s="24"/>
      <c r="B49" s="36"/>
      <c r="C49" s="36"/>
      <c r="D49" s="61"/>
      <c r="E49" s="61"/>
      <c r="F49" s="25"/>
      <c r="G49" s="36"/>
      <c r="H49" s="39"/>
      <c r="I49" s="36"/>
      <c r="J49" s="25"/>
      <c r="K49" s="25"/>
      <c r="L49" s="25"/>
      <c r="M49" s="25"/>
      <c r="N49" s="58"/>
      <c r="O49" s="58"/>
      <c r="P49" s="25"/>
      <c r="Q49" s="168"/>
      <c r="R49" s="168"/>
      <c r="S49" s="168"/>
      <c r="T49" s="168"/>
      <c r="U49" s="168"/>
      <c r="V49" s="25"/>
      <c r="W49" s="61"/>
      <c r="X49" s="25"/>
      <c r="Y49" s="70"/>
      <c r="Z49" s="70"/>
      <c r="AA49" s="70"/>
      <c r="AB49" s="70"/>
      <c r="AC49" s="70"/>
      <c r="AD49" s="70"/>
    </row>
    <row r="50" spans="1:30" ht="14.4" x14ac:dyDescent="0.3">
      <c r="A50" s="24"/>
      <c r="B50" s="36"/>
      <c r="C50" s="36"/>
      <c r="D50" s="61"/>
      <c r="E50" s="61"/>
      <c r="F50" s="25"/>
      <c r="G50" s="36"/>
      <c r="H50" s="39"/>
      <c r="I50" s="36"/>
      <c r="J50" s="25"/>
      <c r="K50" s="25"/>
      <c r="L50" s="25"/>
      <c r="M50" s="25"/>
      <c r="N50" s="58"/>
      <c r="O50" s="58"/>
      <c r="P50" s="25"/>
      <c r="Q50" s="168"/>
      <c r="R50" s="168"/>
      <c r="S50" s="168"/>
      <c r="T50" s="168"/>
      <c r="U50" s="168"/>
      <c r="V50" s="25"/>
      <c r="W50" s="61"/>
      <c r="X50" s="25"/>
      <c r="Y50" s="70"/>
      <c r="Z50" s="70"/>
      <c r="AA50" s="70"/>
      <c r="AB50" s="70"/>
      <c r="AC50" s="70"/>
      <c r="AD50" s="70"/>
    </row>
    <row r="51" spans="1:30" ht="14.4" x14ac:dyDescent="0.3">
      <c r="A51" s="24"/>
      <c r="B51" s="36"/>
      <c r="C51" s="36"/>
      <c r="D51" s="61"/>
      <c r="E51" s="61"/>
      <c r="F51" s="25"/>
      <c r="G51" s="36"/>
      <c r="H51" s="39"/>
      <c r="I51" s="36"/>
      <c r="J51" s="25"/>
      <c r="K51" s="25"/>
      <c r="L51" s="25"/>
      <c r="M51" s="25"/>
      <c r="N51" s="58"/>
      <c r="O51" s="58"/>
      <c r="P51" s="25"/>
      <c r="Q51" s="168"/>
      <c r="R51" s="168"/>
      <c r="S51" s="168"/>
      <c r="T51" s="168"/>
      <c r="U51" s="168"/>
      <c r="V51" s="25"/>
      <c r="W51" s="61"/>
      <c r="X51" s="25"/>
      <c r="Y51" s="70"/>
      <c r="Z51" s="70"/>
      <c r="AA51" s="70"/>
      <c r="AB51" s="70"/>
      <c r="AC51" s="70"/>
      <c r="AD51" s="70"/>
    </row>
    <row r="52" spans="1:30" ht="14.4" x14ac:dyDescent="0.3">
      <c r="A52" s="24"/>
      <c r="B52" s="36"/>
      <c r="C52" s="36"/>
      <c r="D52" s="61"/>
      <c r="E52" s="61"/>
      <c r="F52" s="25"/>
      <c r="G52" s="36"/>
      <c r="H52" s="39"/>
      <c r="I52" s="36"/>
      <c r="J52" s="25"/>
      <c r="K52" s="25"/>
      <c r="L52" s="25"/>
      <c r="M52" s="25"/>
      <c r="N52" s="58"/>
      <c r="O52" s="58"/>
      <c r="P52" s="25"/>
      <c r="Q52" s="168"/>
      <c r="R52" s="168"/>
      <c r="S52" s="168"/>
      <c r="T52" s="168"/>
      <c r="U52" s="168"/>
      <c r="V52" s="25"/>
      <c r="W52" s="61"/>
      <c r="X52" s="25"/>
      <c r="Y52" s="70"/>
      <c r="Z52" s="70"/>
      <c r="AA52" s="70"/>
      <c r="AB52" s="70"/>
      <c r="AC52" s="70"/>
      <c r="AD52" s="70"/>
    </row>
    <row r="53" spans="1:30" ht="14.4" x14ac:dyDescent="0.3">
      <c r="A53" s="24"/>
      <c r="B53" s="36"/>
      <c r="C53" s="36"/>
      <c r="D53" s="61"/>
      <c r="E53" s="61"/>
      <c r="F53" s="25"/>
      <c r="G53" s="36"/>
      <c r="H53" s="39"/>
      <c r="I53" s="36"/>
      <c r="J53" s="25"/>
      <c r="K53" s="25"/>
      <c r="L53" s="25"/>
      <c r="M53" s="25"/>
      <c r="N53" s="58"/>
      <c r="O53" s="58"/>
      <c r="P53" s="25"/>
      <c r="Q53" s="168"/>
      <c r="R53" s="168"/>
      <c r="S53" s="168"/>
      <c r="T53" s="168"/>
      <c r="U53" s="168"/>
      <c r="V53" s="25"/>
      <c r="W53" s="61"/>
      <c r="X53" s="25"/>
      <c r="Y53" s="70"/>
      <c r="Z53" s="70"/>
      <c r="AA53" s="70"/>
      <c r="AB53" s="70"/>
      <c r="AC53" s="70"/>
      <c r="AD53" s="70"/>
    </row>
    <row r="54" spans="1:30" ht="14.4" x14ac:dyDescent="0.3">
      <c r="A54" s="24"/>
      <c r="B54" s="36"/>
      <c r="C54" s="36"/>
      <c r="D54" s="61"/>
      <c r="E54" s="61"/>
      <c r="F54" s="25"/>
      <c r="G54" s="36"/>
      <c r="H54" s="39"/>
      <c r="I54" s="36"/>
      <c r="J54" s="25"/>
      <c r="K54" s="25"/>
      <c r="L54" s="25"/>
      <c r="M54" s="25"/>
      <c r="N54" s="58"/>
      <c r="O54" s="58"/>
      <c r="P54" s="25"/>
      <c r="Q54" s="168"/>
      <c r="R54" s="168"/>
      <c r="S54" s="168"/>
      <c r="T54" s="168"/>
      <c r="U54" s="168"/>
      <c r="V54" s="25"/>
      <c r="W54" s="61"/>
      <c r="X54" s="25"/>
      <c r="Y54" s="70"/>
      <c r="Z54" s="70"/>
      <c r="AA54" s="70"/>
      <c r="AB54" s="70"/>
      <c r="AC54" s="70"/>
      <c r="AD54" s="70"/>
    </row>
    <row r="55" spans="1:30" ht="14.4" x14ac:dyDescent="0.3">
      <c r="A55" s="24"/>
      <c r="B55" s="36"/>
      <c r="C55" s="36"/>
      <c r="D55" s="61"/>
      <c r="E55" s="61"/>
      <c r="F55" s="25"/>
      <c r="G55" s="36"/>
      <c r="H55" s="39"/>
      <c r="I55" s="36"/>
      <c r="J55" s="25"/>
      <c r="K55" s="25"/>
      <c r="L55" s="25"/>
      <c r="M55" s="25"/>
      <c r="N55" s="58"/>
      <c r="O55" s="58"/>
      <c r="P55" s="25"/>
      <c r="Q55" s="168"/>
      <c r="R55" s="168"/>
      <c r="S55" s="168"/>
      <c r="T55" s="168"/>
      <c r="U55" s="168"/>
      <c r="V55" s="25"/>
      <c r="W55" s="61"/>
      <c r="X55" s="25"/>
      <c r="Y55" s="70"/>
      <c r="Z55" s="70"/>
      <c r="AA55" s="70"/>
      <c r="AB55" s="70"/>
      <c r="AC55" s="70"/>
      <c r="AD55" s="70"/>
    </row>
    <row r="56" spans="1:30" ht="14.4" x14ac:dyDescent="0.3">
      <c r="A56" s="24"/>
      <c r="B56" s="36"/>
      <c r="C56" s="36"/>
      <c r="D56" s="61"/>
      <c r="E56" s="61"/>
      <c r="F56" s="25"/>
      <c r="G56" s="36"/>
      <c r="H56" s="39"/>
      <c r="I56" s="36"/>
      <c r="J56" s="25"/>
      <c r="K56" s="25"/>
      <c r="L56" s="25"/>
      <c r="M56" s="25"/>
      <c r="N56" s="58"/>
      <c r="O56" s="58"/>
      <c r="P56" s="25"/>
      <c r="Q56" s="168"/>
      <c r="R56" s="168"/>
      <c r="S56" s="168"/>
      <c r="T56" s="168"/>
      <c r="U56" s="168"/>
      <c r="V56" s="25"/>
      <c r="W56" s="61"/>
      <c r="X56" s="25"/>
      <c r="Y56" s="70"/>
      <c r="Z56" s="70"/>
      <c r="AA56" s="70"/>
      <c r="AB56" s="70"/>
      <c r="AC56" s="70"/>
      <c r="AD56" s="70"/>
    </row>
    <row r="57" spans="1:30" ht="14.4" x14ac:dyDescent="0.3">
      <c r="A57" s="24"/>
      <c r="B57" s="36"/>
      <c r="C57" s="36"/>
      <c r="D57" s="61"/>
      <c r="E57" s="61"/>
      <c r="F57" s="25"/>
      <c r="G57" s="36"/>
      <c r="H57" s="39"/>
      <c r="I57" s="36"/>
      <c r="J57" s="25"/>
      <c r="K57" s="25"/>
      <c r="L57" s="25"/>
      <c r="M57" s="25"/>
      <c r="N57" s="58"/>
      <c r="O57" s="58"/>
      <c r="P57" s="25"/>
      <c r="Q57" s="168"/>
      <c r="R57" s="168"/>
      <c r="S57" s="168"/>
      <c r="T57" s="168"/>
      <c r="U57" s="168"/>
      <c r="V57" s="25"/>
      <c r="W57" s="61"/>
      <c r="X57" s="25"/>
      <c r="Y57" s="70"/>
      <c r="Z57" s="70"/>
      <c r="AA57" s="70"/>
      <c r="AB57" s="70"/>
      <c r="AC57" s="70"/>
      <c r="AD57" s="70"/>
    </row>
    <row r="58" spans="1:30" ht="14.4" x14ac:dyDescent="0.3">
      <c r="A58" s="24"/>
      <c r="B58" s="36"/>
      <c r="C58" s="36"/>
      <c r="D58" s="61"/>
      <c r="E58" s="61"/>
      <c r="F58" s="25"/>
      <c r="G58" s="36"/>
      <c r="H58" s="39"/>
      <c r="I58" s="36"/>
      <c r="J58" s="25"/>
      <c r="K58" s="25"/>
      <c r="L58" s="25"/>
      <c r="M58" s="25"/>
      <c r="N58" s="58"/>
      <c r="O58" s="58"/>
      <c r="P58" s="25"/>
      <c r="Q58" s="168"/>
      <c r="R58" s="168"/>
      <c r="S58" s="168"/>
      <c r="T58" s="168"/>
      <c r="U58" s="168"/>
      <c r="V58" s="25"/>
      <c r="W58" s="61"/>
      <c r="X58" s="25"/>
      <c r="Y58" s="70"/>
      <c r="Z58" s="70"/>
      <c r="AA58" s="70"/>
      <c r="AB58" s="70"/>
      <c r="AC58" s="70"/>
      <c r="AD58" s="70"/>
    </row>
    <row r="59" spans="1:30" ht="14.4" x14ac:dyDescent="0.3">
      <c r="A59" s="24"/>
      <c r="B59" s="36"/>
      <c r="C59" s="36"/>
      <c r="D59" s="61"/>
      <c r="E59" s="61"/>
      <c r="F59" s="25"/>
      <c r="G59" s="36"/>
      <c r="H59" s="39"/>
      <c r="I59" s="36"/>
      <c r="J59" s="25"/>
      <c r="K59" s="25"/>
      <c r="L59" s="25"/>
      <c r="M59" s="25"/>
      <c r="N59" s="58"/>
      <c r="O59" s="58"/>
      <c r="P59" s="25"/>
      <c r="Q59" s="168"/>
      <c r="R59" s="168"/>
      <c r="S59" s="168"/>
      <c r="T59" s="168"/>
      <c r="U59" s="168"/>
      <c r="V59" s="25"/>
      <c r="W59" s="61"/>
      <c r="X59" s="25"/>
      <c r="Y59" s="70"/>
      <c r="Z59" s="70"/>
      <c r="AA59" s="70"/>
      <c r="AB59" s="70"/>
      <c r="AC59" s="70"/>
      <c r="AD59" s="70"/>
    </row>
    <row r="60" spans="1:30" ht="14.4" x14ac:dyDescent="0.3">
      <c r="A60" s="24"/>
      <c r="B60" s="36"/>
      <c r="C60" s="36"/>
      <c r="D60" s="61"/>
      <c r="E60" s="61"/>
      <c r="F60" s="25"/>
      <c r="G60" s="36"/>
      <c r="H60" s="39"/>
      <c r="I60" s="36"/>
      <c r="J60" s="25"/>
      <c r="K60" s="25"/>
      <c r="L60" s="25"/>
      <c r="M60" s="25"/>
      <c r="N60" s="58"/>
      <c r="O60" s="58"/>
      <c r="P60" s="25"/>
      <c r="Q60" s="168"/>
      <c r="R60" s="168"/>
      <c r="S60" s="168"/>
      <c r="T60" s="168"/>
      <c r="U60" s="168"/>
      <c r="V60" s="25"/>
      <c r="W60" s="61"/>
      <c r="X60" s="25"/>
      <c r="Y60" s="70"/>
      <c r="Z60" s="70"/>
      <c r="AA60" s="70"/>
      <c r="AB60" s="70"/>
      <c r="AC60" s="70"/>
      <c r="AD60" s="70"/>
    </row>
    <row r="61" spans="1:30" ht="14.4" x14ac:dyDescent="0.3">
      <c r="A61" s="24"/>
      <c r="B61" s="36"/>
      <c r="C61" s="36"/>
      <c r="D61" s="61"/>
      <c r="E61" s="61"/>
      <c r="F61" s="25"/>
      <c r="G61" s="36"/>
      <c r="H61" s="39"/>
      <c r="I61" s="36"/>
      <c r="J61" s="25"/>
      <c r="K61" s="25"/>
      <c r="L61" s="25"/>
      <c r="M61" s="25"/>
      <c r="N61" s="58"/>
      <c r="O61" s="58"/>
      <c r="P61" s="25"/>
      <c r="Q61" s="168"/>
      <c r="R61" s="168"/>
      <c r="S61" s="168"/>
      <c r="T61" s="168"/>
      <c r="U61" s="168"/>
      <c r="V61" s="25"/>
      <c r="W61" s="61"/>
      <c r="X61" s="25"/>
      <c r="Y61" s="70"/>
      <c r="Z61" s="70"/>
      <c r="AA61" s="70"/>
      <c r="AB61" s="70"/>
      <c r="AC61" s="70"/>
      <c r="AD61" s="70"/>
    </row>
    <row r="62" spans="1:30" ht="14.4" x14ac:dyDescent="0.3">
      <c r="A62" s="24"/>
      <c r="B62" s="36"/>
      <c r="C62" s="36"/>
      <c r="D62" s="61"/>
      <c r="E62" s="61"/>
      <c r="F62" s="25"/>
      <c r="G62" s="36"/>
      <c r="H62" s="39"/>
      <c r="I62" s="36"/>
      <c r="J62" s="25"/>
      <c r="K62" s="25"/>
      <c r="L62" s="25"/>
      <c r="M62" s="25"/>
      <c r="N62" s="58"/>
      <c r="O62" s="58"/>
      <c r="P62" s="25"/>
      <c r="Q62" s="168"/>
      <c r="R62" s="168"/>
      <c r="S62" s="168"/>
      <c r="T62" s="168"/>
      <c r="U62" s="168"/>
      <c r="V62" s="25"/>
      <c r="W62" s="61"/>
      <c r="X62" s="25"/>
      <c r="Y62" s="70"/>
      <c r="Z62" s="70"/>
      <c r="AA62" s="70"/>
      <c r="AB62" s="70"/>
      <c r="AC62" s="70"/>
      <c r="AD62" s="70"/>
    </row>
    <row r="63" spans="1:30" ht="14.4" x14ac:dyDescent="0.3">
      <c r="A63" s="24"/>
      <c r="B63" s="36"/>
      <c r="C63" s="36"/>
      <c r="D63" s="61"/>
      <c r="E63" s="61"/>
      <c r="F63" s="25"/>
      <c r="G63" s="36"/>
      <c r="H63" s="39"/>
      <c r="I63" s="36"/>
      <c r="J63" s="25"/>
      <c r="K63" s="25"/>
      <c r="L63" s="25"/>
      <c r="M63" s="25"/>
      <c r="N63" s="58"/>
      <c r="O63" s="58"/>
      <c r="P63" s="25"/>
      <c r="Q63" s="168"/>
      <c r="R63" s="168"/>
      <c r="S63" s="168"/>
      <c r="T63" s="168"/>
      <c r="U63" s="168"/>
      <c r="V63" s="25"/>
      <c r="W63" s="61"/>
      <c r="X63" s="25"/>
      <c r="Y63" s="70"/>
      <c r="Z63" s="70"/>
      <c r="AA63" s="70"/>
      <c r="AB63" s="70"/>
      <c r="AC63" s="70"/>
      <c r="AD63" s="70"/>
    </row>
    <row r="64" spans="1:30" ht="14.4" x14ac:dyDescent="0.3">
      <c r="A64" s="24"/>
      <c r="B64" s="36"/>
      <c r="C64" s="36"/>
      <c r="D64" s="61"/>
      <c r="E64" s="61"/>
      <c r="F64" s="25"/>
      <c r="G64" s="36"/>
      <c r="H64" s="39"/>
      <c r="I64" s="36"/>
      <c r="J64" s="25"/>
      <c r="K64" s="25"/>
      <c r="L64" s="25"/>
      <c r="M64" s="25"/>
      <c r="N64" s="58"/>
      <c r="O64" s="58"/>
      <c r="P64" s="25"/>
      <c r="Q64" s="168"/>
      <c r="R64" s="168"/>
      <c r="S64" s="168"/>
      <c r="T64" s="168"/>
      <c r="U64" s="168"/>
      <c r="V64" s="25"/>
      <c r="W64" s="61"/>
      <c r="X64" s="25"/>
      <c r="Y64" s="70"/>
      <c r="Z64" s="70"/>
      <c r="AA64" s="70"/>
      <c r="AB64" s="70"/>
      <c r="AC64" s="70"/>
      <c r="AD64" s="70"/>
    </row>
    <row r="65" spans="1:30" ht="14.4" x14ac:dyDescent="0.3">
      <c r="A65" s="24"/>
      <c r="B65" s="36"/>
      <c r="C65" s="36"/>
      <c r="D65" s="61"/>
      <c r="E65" s="61"/>
      <c r="F65" s="25"/>
      <c r="G65" s="36"/>
      <c r="H65" s="39"/>
      <c r="I65" s="36"/>
      <c r="J65" s="25"/>
      <c r="K65" s="25"/>
      <c r="L65" s="25"/>
      <c r="M65" s="25"/>
      <c r="N65" s="58"/>
      <c r="O65" s="58"/>
      <c r="P65" s="25"/>
      <c r="Q65" s="168"/>
      <c r="R65" s="168"/>
      <c r="S65" s="168"/>
      <c r="T65" s="168"/>
      <c r="U65" s="168"/>
      <c r="V65" s="25"/>
      <c r="W65" s="61"/>
      <c r="X65" s="25"/>
      <c r="Y65" s="70"/>
      <c r="Z65" s="70"/>
      <c r="AA65" s="70"/>
      <c r="AB65" s="70"/>
      <c r="AC65" s="70"/>
      <c r="AD65" s="70"/>
    </row>
    <row r="66" spans="1:30" ht="14.4" x14ac:dyDescent="0.3">
      <c r="A66" s="24"/>
      <c r="B66" s="36"/>
      <c r="C66" s="36"/>
      <c r="D66" s="61"/>
      <c r="E66" s="61"/>
      <c r="F66" s="25"/>
      <c r="G66" s="36"/>
      <c r="H66" s="39"/>
      <c r="I66" s="36"/>
      <c r="J66" s="25"/>
      <c r="K66" s="25"/>
      <c r="L66" s="25"/>
      <c r="M66" s="25"/>
      <c r="N66" s="58"/>
      <c r="O66" s="58"/>
      <c r="P66" s="25"/>
      <c r="Q66" s="168"/>
      <c r="R66" s="168"/>
      <c r="S66" s="168"/>
      <c r="T66" s="168"/>
      <c r="U66" s="168"/>
      <c r="V66" s="25"/>
      <c r="W66" s="61"/>
      <c r="X66" s="25"/>
      <c r="Y66" s="70"/>
      <c r="Z66" s="70"/>
      <c r="AA66" s="70"/>
      <c r="AB66" s="70"/>
      <c r="AC66" s="70"/>
      <c r="AD66" s="70"/>
    </row>
    <row r="67" spans="1:30" ht="14.4" x14ac:dyDescent="0.3">
      <c r="A67" s="24"/>
      <c r="B67" s="36"/>
      <c r="C67" s="36"/>
      <c r="D67" s="61"/>
      <c r="E67" s="61"/>
      <c r="F67" s="25"/>
      <c r="G67" s="36"/>
      <c r="H67" s="39"/>
      <c r="I67" s="36"/>
      <c r="J67" s="25"/>
      <c r="K67" s="25"/>
      <c r="L67" s="25"/>
      <c r="M67" s="25"/>
      <c r="N67" s="58"/>
      <c r="O67" s="58"/>
      <c r="P67" s="25"/>
      <c r="Q67" s="168"/>
      <c r="R67" s="168"/>
      <c r="S67" s="168"/>
      <c r="T67" s="168"/>
      <c r="U67" s="168"/>
      <c r="V67" s="25"/>
      <c r="W67" s="61"/>
      <c r="X67" s="25"/>
      <c r="Y67" s="70"/>
      <c r="Z67" s="70"/>
      <c r="AA67" s="70"/>
      <c r="AB67" s="70"/>
      <c r="AC67" s="70"/>
      <c r="AD67" s="70"/>
    </row>
    <row r="68" spans="1:30" ht="14.4" x14ac:dyDescent="0.3">
      <c r="A68" s="24"/>
      <c r="B68" s="36"/>
      <c r="C68" s="36"/>
      <c r="D68" s="61"/>
      <c r="E68" s="61"/>
      <c r="F68" s="25"/>
      <c r="G68" s="36"/>
      <c r="H68" s="39"/>
      <c r="I68" s="36"/>
      <c r="J68" s="25"/>
      <c r="K68" s="25"/>
      <c r="L68" s="25"/>
      <c r="M68" s="25"/>
      <c r="N68" s="58"/>
      <c r="O68" s="58"/>
      <c r="P68" s="25"/>
      <c r="Q68" s="168"/>
      <c r="R68" s="168"/>
      <c r="S68" s="168"/>
      <c r="T68" s="168"/>
      <c r="U68" s="168"/>
      <c r="V68" s="25"/>
      <c r="W68" s="61"/>
      <c r="X68" s="25"/>
      <c r="Y68" s="70"/>
      <c r="Z68" s="70"/>
      <c r="AA68" s="70"/>
      <c r="AB68" s="70"/>
      <c r="AC68" s="70"/>
      <c r="AD68" s="70"/>
    </row>
    <row r="69" spans="1:30" ht="14.4" x14ac:dyDescent="0.3">
      <c r="A69" s="24"/>
      <c r="B69" s="36"/>
      <c r="C69" s="36"/>
      <c r="D69" s="61"/>
      <c r="E69" s="61"/>
      <c r="F69" s="25"/>
      <c r="G69" s="36"/>
      <c r="H69" s="39"/>
      <c r="I69" s="36"/>
      <c r="J69" s="25"/>
      <c r="K69" s="25"/>
      <c r="L69" s="25"/>
      <c r="M69" s="25"/>
      <c r="N69" s="58"/>
      <c r="O69" s="58"/>
      <c r="P69" s="25"/>
      <c r="Q69" s="168"/>
      <c r="R69" s="168"/>
      <c r="S69" s="168"/>
      <c r="T69" s="168"/>
      <c r="U69" s="168"/>
      <c r="V69" s="25"/>
      <c r="W69" s="61"/>
      <c r="X69" s="25"/>
      <c r="Y69" s="70"/>
      <c r="Z69" s="70"/>
      <c r="AA69" s="70"/>
      <c r="AB69" s="70"/>
      <c r="AC69" s="70"/>
      <c r="AD69" s="70"/>
    </row>
    <row r="70" spans="1:30" ht="14.4" x14ac:dyDescent="0.3">
      <c r="A70" s="24"/>
      <c r="B70" s="36"/>
      <c r="C70" s="36"/>
      <c r="D70" s="61"/>
      <c r="E70" s="61"/>
      <c r="F70" s="25"/>
      <c r="G70" s="36"/>
      <c r="H70" s="39"/>
      <c r="I70" s="36"/>
      <c r="J70" s="25"/>
      <c r="K70" s="25"/>
      <c r="L70" s="25"/>
      <c r="M70" s="25"/>
      <c r="N70" s="58"/>
      <c r="O70" s="58"/>
      <c r="P70" s="25"/>
      <c r="Q70" s="168"/>
      <c r="R70" s="168"/>
      <c r="S70" s="168"/>
      <c r="T70" s="168"/>
      <c r="U70" s="168"/>
      <c r="V70" s="25"/>
      <c r="W70" s="61"/>
      <c r="X70" s="25"/>
      <c r="Y70" s="70"/>
      <c r="Z70" s="70"/>
      <c r="AA70" s="70"/>
      <c r="AB70" s="70"/>
      <c r="AC70" s="70"/>
      <c r="AD70" s="70"/>
    </row>
    <row r="71" spans="1:30" ht="14.4" x14ac:dyDescent="0.3">
      <c r="A71" s="24"/>
      <c r="B71" s="36"/>
      <c r="C71" s="36"/>
      <c r="D71" s="61"/>
      <c r="E71" s="61"/>
      <c r="F71" s="25"/>
      <c r="G71" s="36"/>
      <c r="H71" s="39"/>
      <c r="I71" s="36"/>
      <c r="J71" s="25"/>
      <c r="K71" s="25"/>
      <c r="L71" s="25"/>
      <c r="M71" s="25"/>
      <c r="N71" s="58"/>
      <c r="O71" s="58"/>
      <c r="P71" s="25"/>
      <c r="Q71" s="168"/>
      <c r="R71" s="168"/>
      <c r="S71" s="168"/>
      <c r="T71" s="168"/>
      <c r="U71" s="168"/>
      <c r="V71" s="25"/>
      <c r="W71" s="61"/>
      <c r="X71" s="25"/>
      <c r="Y71" s="70"/>
      <c r="Z71" s="70"/>
      <c r="AA71" s="70"/>
      <c r="AB71" s="70"/>
      <c r="AC71" s="70"/>
      <c r="AD71" s="70"/>
    </row>
    <row r="72" spans="1:30" ht="14.4" x14ac:dyDescent="0.3">
      <c r="A72" s="24"/>
      <c r="B72" s="36"/>
      <c r="C72" s="36"/>
      <c r="D72" s="61"/>
      <c r="E72" s="61"/>
      <c r="F72" s="25"/>
      <c r="G72" s="36"/>
      <c r="H72" s="39"/>
      <c r="I72" s="36"/>
      <c r="J72" s="25"/>
      <c r="K72" s="25"/>
      <c r="L72" s="25"/>
      <c r="M72" s="25"/>
      <c r="N72" s="58"/>
      <c r="O72" s="58"/>
      <c r="P72" s="25"/>
      <c r="Q72" s="168"/>
      <c r="R72" s="168"/>
      <c r="S72" s="168"/>
      <c r="T72" s="168"/>
      <c r="U72" s="168"/>
      <c r="V72" s="25"/>
      <c r="W72" s="61"/>
      <c r="X72" s="25"/>
      <c r="Y72" s="70"/>
      <c r="Z72" s="70"/>
      <c r="AA72" s="70"/>
      <c r="AB72" s="70"/>
      <c r="AC72" s="70"/>
      <c r="AD72" s="70"/>
    </row>
    <row r="73" spans="1:30" ht="14.4" x14ac:dyDescent="0.3">
      <c r="A73" s="24"/>
      <c r="B73" s="36"/>
      <c r="C73" s="36"/>
      <c r="D73" s="61"/>
      <c r="E73" s="61"/>
      <c r="F73" s="25"/>
      <c r="G73" s="36"/>
      <c r="H73" s="39"/>
      <c r="I73" s="36"/>
      <c r="J73" s="25"/>
      <c r="K73" s="25"/>
      <c r="L73" s="25"/>
      <c r="M73" s="25"/>
      <c r="N73" s="58"/>
      <c r="O73" s="58"/>
      <c r="P73" s="25"/>
      <c r="Q73" s="168"/>
      <c r="R73" s="168"/>
      <c r="S73" s="168"/>
      <c r="T73" s="168"/>
      <c r="U73" s="168"/>
      <c r="V73" s="25"/>
      <c r="W73" s="61"/>
      <c r="X73" s="25"/>
      <c r="Y73" s="70"/>
      <c r="Z73" s="70"/>
      <c r="AA73" s="70"/>
      <c r="AB73" s="70"/>
      <c r="AC73" s="70"/>
      <c r="AD73" s="70"/>
    </row>
    <row r="74" spans="1:30" ht="14.4" x14ac:dyDescent="0.3">
      <c r="A74" s="24"/>
      <c r="B74" s="36"/>
      <c r="C74" s="36"/>
      <c r="D74" s="61"/>
      <c r="E74" s="61"/>
      <c r="F74" s="25"/>
      <c r="G74" s="36"/>
      <c r="H74" s="39"/>
      <c r="I74" s="36"/>
      <c r="J74" s="25"/>
      <c r="K74" s="25"/>
      <c r="L74" s="25"/>
      <c r="M74" s="25"/>
      <c r="N74" s="58"/>
      <c r="O74" s="58"/>
      <c r="P74" s="25"/>
      <c r="Q74" s="168"/>
      <c r="R74" s="168"/>
      <c r="S74" s="168"/>
      <c r="T74" s="168"/>
      <c r="U74" s="168"/>
      <c r="V74" s="25"/>
      <c r="W74" s="61"/>
      <c r="X74" s="25"/>
      <c r="Y74" s="70"/>
      <c r="Z74" s="70"/>
      <c r="AA74" s="70"/>
      <c r="AB74" s="70"/>
      <c r="AC74" s="70"/>
      <c r="AD74" s="70"/>
    </row>
    <row r="75" spans="1:30" ht="14.4" x14ac:dyDescent="0.3">
      <c r="A75" s="24"/>
      <c r="B75" s="36"/>
      <c r="C75" s="36"/>
      <c r="D75" s="61"/>
      <c r="E75" s="61"/>
      <c r="F75" s="25"/>
      <c r="G75" s="36"/>
      <c r="H75" s="39"/>
      <c r="I75" s="36"/>
      <c r="J75" s="25"/>
      <c r="K75" s="25"/>
      <c r="L75" s="25"/>
      <c r="M75" s="25"/>
      <c r="N75" s="58"/>
      <c r="O75" s="58"/>
      <c r="P75" s="25"/>
      <c r="Q75" s="168"/>
      <c r="R75" s="168"/>
      <c r="S75" s="168"/>
      <c r="T75" s="168"/>
      <c r="U75" s="168"/>
      <c r="V75" s="25"/>
      <c r="W75" s="61"/>
      <c r="X75" s="25"/>
      <c r="Y75" s="70"/>
      <c r="Z75" s="70"/>
      <c r="AA75" s="70"/>
      <c r="AB75" s="70"/>
      <c r="AC75" s="70"/>
      <c r="AD75" s="70"/>
    </row>
    <row r="76" spans="1:30" ht="14.4" x14ac:dyDescent="0.3">
      <c r="A76" s="24"/>
      <c r="B76" s="36"/>
      <c r="C76" s="36"/>
      <c r="D76" s="61"/>
      <c r="E76" s="61"/>
      <c r="F76" s="25"/>
      <c r="G76" s="36"/>
      <c r="H76" s="39"/>
      <c r="I76" s="36"/>
      <c r="J76" s="25"/>
      <c r="K76" s="25"/>
      <c r="L76" s="25"/>
      <c r="M76" s="25"/>
      <c r="N76" s="58"/>
      <c r="O76" s="58"/>
      <c r="P76" s="25"/>
      <c r="Q76" s="168"/>
      <c r="R76" s="168"/>
      <c r="S76" s="168"/>
      <c r="T76" s="168"/>
      <c r="U76" s="168"/>
      <c r="V76" s="25"/>
      <c r="W76" s="61"/>
      <c r="X76" s="25"/>
      <c r="Y76" s="70"/>
      <c r="Z76" s="70"/>
      <c r="AA76" s="70"/>
      <c r="AB76" s="70"/>
      <c r="AC76" s="70"/>
      <c r="AD76" s="70"/>
    </row>
    <row r="77" spans="1:30" ht="14.4" x14ac:dyDescent="0.3">
      <c r="A77" s="24"/>
      <c r="B77" s="36"/>
      <c r="C77" s="36"/>
      <c r="D77" s="61"/>
      <c r="E77" s="61"/>
      <c r="F77" s="25"/>
      <c r="G77" s="36"/>
      <c r="H77" s="39"/>
      <c r="I77" s="36"/>
      <c r="J77" s="25"/>
      <c r="K77" s="25"/>
      <c r="L77" s="25"/>
      <c r="M77" s="25"/>
      <c r="N77" s="58"/>
      <c r="O77" s="58"/>
      <c r="P77" s="25"/>
      <c r="Q77" s="168"/>
      <c r="R77" s="168"/>
      <c r="S77" s="168"/>
      <c r="T77" s="168"/>
      <c r="U77" s="168"/>
      <c r="V77" s="25"/>
      <c r="W77" s="61"/>
      <c r="X77" s="25"/>
      <c r="Y77" s="70"/>
      <c r="Z77" s="70"/>
      <c r="AA77" s="70"/>
      <c r="AB77" s="70"/>
      <c r="AC77" s="70"/>
      <c r="AD77" s="70"/>
    </row>
    <row r="78" spans="1:30" ht="14.4" x14ac:dyDescent="0.3">
      <c r="A78" s="24"/>
      <c r="B78" s="36"/>
      <c r="C78" s="36"/>
      <c r="D78" s="61"/>
      <c r="E78" s="61"/>
      <c r="F78" s="25"/>
      <c r="G78" s="36"/>
      <c r="H78" s="39"/>
      <c r="I78" s="36"/>
      <c r="J78" s="25"/>
      <c r="K78" s="25"/>
      <c r="L78" s="25"/>
      <c r="M78" s="25"/>
      <c r="N78" s="58"/>
      <c r="O78" s="58"/>
      <c r="P78" s="25"/>
      <c r="Q78" s="168"/>
      <c r="R78" s="168"/>
      <c r="S78" s="168"/>
      <c r="T78" s="168"/>
      <c r="U78" s="168"/>
      <c r="V78" s="25"/>
      <c r="W78" s="61"/>
      <c r="X78" s="25"/>
      <c r="Y78" s="70"/>
      <c r="Z78" s="70"/>
      <c r="AA78" s="70"/>
      <c r="AB78" s="70"/>
      <c r="AC78" s="70"/>
      <c r="AD78" s="70"/>
    </row>
    <row r="79" spans="1:30" ht="14.4" x14ac:dyDescent="0.3">
      <c r="A79" s="24"/>
      <c r="B79" s="36"/>
      <c r="C79" s="36"/>
      <c r="D79" s="61"/>
      <c r="E79" s="61"/>
      <c r="F79" s="25"/>
      <c r="G79" s="36"/>
      <c r="H79" s="39"/>
      <c r="I79" s="36"/>
      <c r="J79" s="25"/>
      <c r="K79" s="25"/>
      <c r="L79" s="25"/>
      <c r="M79" s="25"/>
      <c r="N79" s="58"/>
      <c r="O79" s="58"/>
      <c r="P79" s="25"/>
      <c r="Q79" s="168"/>
      <c r="R79" s="168"/>
      <c r="S79" s="168"/>
      <c r="T79" s="168"/>
      <c r="U79" s="168"/>
      <c r="V79" s="25"/>
      <c r="W79" s="61"/>
      <c r="X79" s="25"/>
      <c r="Y79" s="70"/>
      <c r="Z79" s="70"/>
      <c r="AA79" s="70"/>
      <c r="AB79" s="70"/>
      <c r="AC79" s="70"/>
      <c r="AD79" s="70"/>
    </row>
    <row r="80" spans="1:30" ht="14.4" x14ac:dyDescent="0.3">
      <c r="A80" s="24"/>
      <c r="B80" s="36"/>
      <c r="C80" s="36"/>
      <c r="D80" s="61"/>
      <c r="E80" s="61"/>
      <c r="F80" s="25"/>
      <c r="G80" s="36"/>
      <c r="H80" s="39"/>
      <c r="I80" s="36"/>
      <c r="J80" s="25"/>
      <c r="K80" s="25"/>
      <c r="L80" s="25"/>
      <c r="M80" s="25"/>
      <c r="N80" s="58"/>
      <c r="O80" s="58"/>
      <c r="P80" s="25"/>
      <c r="Q80" s="168"/>
      <c r="R80" s="168"/>
      <c r="S80" s="168"/>
      <c r="T80" s="168"/>
      <c r="U80" s="168"/>
      <c r="V80" s="25"/>
      <c r="W80" s="61"/>
      <c r="X80" s="25"/>
      <c r="Y80" s="70"/>
      <c r="Z80" s="70"/>
      <c r="AA80" s="70"/>
      <c r="AB80" s="70"/>
      <c r="AC80" s="70"/>
      <c r="AD80" s="70"/>
    </row>
    <row r="81" spans="1:30" ht="14.4" x14ac:dyDescent="0.3">
      <c r="A81" s="24"/>
      <c r="B81" s="36"/>
      <c r="C81" s="36"/>
      <c r="D81" s="61"/>
      <c r="E81" s="61"/>
      <c r="F81" s="25"/>
      <c r="G81" s="36"/>
      <c r="H81" s="39"/>
      <c r="I81" s="36"/>
      <c r="J81" s="25"/>
      <c r="K81" s="25"/>
      <c r="L81" s="25"/>
      <c r="M81" s="25"/>
      <c r="N81" s="58"/>
      <c r="O81" s="58"/>
      <c r="P81" s="25"/>
      <c r="Q81" s="168"/>
      <c r="R81" s="168"/>
      <c r="S81" s="168"/>
      <c r="T81" s="168"/>
      <c r="U81" s="168"/>
      <c r="V81" s="25"/>
      <c r="W81" s="61"/>
      <c r="X81" s="25"/>
      <c r="Y81" s="70"/>
      <c r="Z81" s="70"/>
      <c r="AA81" s="70"/>
      <c r="AB81" s="70"/>
      <c r="AC81" s="70"/>
      <c r="AD81" s="70"/>
    </row>
    <row r="82" spans="1:30" ht="14.4" x14ac:dyDescent="0.3">
      <c r="A82" s="24"/>
      <c r="B82" s="36"/>
      <c r="C82" s="36"/>
      <c r="D82" s="61"/>
      <c r="E82" s="61"/>
      <c r="F82" s="25"/>
      <c r="G82" s="36"/>
      <c r="H82" s="39"/>
      <c r="I82" s="36"/>
      <c r="J82" s="25"/>
      <c r="K82" s="25"/>
      <c r="L82" s="25"/>
      <c r="M82" s="25"/>
      <c r="N82" s="58"/>
      <c r="O82" s="58"/>
      <c r="P82" s="25"/>
      <c r="Q82" s="168"/>
      <c r="R82" s="168"/>
      <c r="S82" s="168"/>
      <c r="T82" s="168"/>
      <c r="U82" s="168"/>
      <c r="V82" s="25"/>
      <c r="W82" s="61"/>
      <c r="X82" s="25"/>
      <c r="Y82" s="70"/>
      <c r="Z82" s="70"/>
      <c r="AA82" s="70"/>
      <c r="AB82" s="70"/>
      <c r="AC82" s="70"/>
      <c r="AD82" s="70"/>
    </row>
    <row r="83" spans="1:30" ht="14.4" x14ac:dyDescent="0.3">
      <c r="A83" s="24"/>
      <c r="B83" s="36"/>
      <c r="C83" s="36"/>
      <c r="D83" s="61"/>
      <c r="E83" s="61"/>
      <c r="F83" s="25"/>
      <c r="G83" s="36"/>
      <c r="H83" s="39"/>
      <c r="I83" s="36"/>
      <c r="J83" s="25"/>
      <c r="K83" s="25"/>
      <c r="L83" s="25"/>
      <c r="M83" s="25"/>
      <c r="N83" s="58"/>
      <c r="O83" s="58"/>
      <c r="P83" s="25"/>
      <c r="Q83" s="168"/>
      <c r="R83" s="168"/>
      <c r="S83" s="168"/>
      <c r="T83" s="168"/>
      <c r="U83" s="168"/>
      <c r="V83" s="25"/>
      <c r="W83" s="61"/>
      <c r="X83" s="25"/>
      <c r="Y83" s="70"/>
      <c r="Z83" s="70"/>
      <c r="AA83" s="70"/>
      <c r="AB83" s="70"/>
      <c r="AC83" s="70"/>
      <c r="AD83" s="70"/>
    </row>
    <row r="84" spans="1:30" ht="14.4" x14ac:dyDescent="0.3">
      <c r="A84" s="24"/>
      <c r="B84" s="36"/>
      <c r="C84" s="36"/>
      <c r="D84" s="61"/>
      <c r="E84" s="61"/>
      <c r="F84" s="25"/>
      <c r="G84" s="36"/>
      <c r="H84" s="39"/>
      <c r="I84" s="36"/>
      <c r="J84" s="25"/>
      <c r="K84" s="25"/>
      <c r="L84" s="25"/>
      <c r="M84" s="25"/>
      <c r="N84" s="58"/>
      <c r="O84" s="58"/>
      <c r="P84" s="25"/>
      <c r="Q84" s="168"/>
      <c r="R84" s="168"/>
      <c r="S84" s="168"/>
      <c r="T84" s="168"/>
      <c r="U84" s="168"/>
      <c r="V84" s="25"/>
      <c r="W84" s="61"/>
      <c r="X84" s="25"/>
      <c r="Y84" s="70"/>
      <c r="Z84" s="70"/>
      <c r="AA84" s="70"/>
      <c r="AB84" s="70"/>
      <c r="AC84" s="70"/>
      <c r="AD84" s="70"/>
    </row>
    <row r="85" spans="1:30" ht="14.4" x14ac:dyDescent="0.3">
      <c r="A85" s="24"/>
      <c r="B85" s="36"/>
      <c r="C85" s="36"/>
      <c r="D85" s="61"/>
      <c r="E85" s="61"/>
      <c r="F85" s="25"/>
      <c r="G85" s="36"/>
      <c r="H85" s="39"/>
      <c r="I85" s="36"/>
      <c r="J85" s="25"/>
      <c r="K85" s="25"/>
      <c r="L85" s="25"/>
      <c r="M85" s="25"/>
      <c r="N85" s="58"/>
      <c r="O85" s="58"/>
      <c r="P85" s="25"/>
      <c r="Q85" s="168"/>
      <c r="R85" s="168"/>
      <c r="S85" s="168"/>
      <c r="T85" s="168"/>
      <c r="U85" s="168"/>
      <c r="V85" s="25"/>
      <c r="W85" s="61"/>
      <c r="X85" s="25"/>
      <c r="Y85" s="70"/>
      <c r="Z85" s="70"/>
      <c r="AA85" s="70"/>
      <c r="AB85" s="70"/>
      <c r="AC85" s="70"/>
      <c r="AD85" s="70"/>
    </row>
    <row r="86" spans="1:30" ht="14.4" x14ac:dyDescent="0.3">
      <c r="A86" s="24"/>
      <c r="B86" s="36"/>
      <c r="C86" s="36"/>
      <c r="D86" s="61"/>
      <c r="E86" s="61"/>
      <c r="F86" s="25"/>
      <c r="G86" s="36"/>
      <c r="H86" s="39"/>
      <c r="I86" s="36"/>
      <c r="J86" s="25"/>
      <c r="K86" s="25"/>
      <c r="L86" s="25"/>
      <c r="M86" s="25"/>
      <c r="N86" s="58"/>
      <c r="O86" s="58"/>
      <c r="P86" s="25"/>
      <c r="Q86" s="168"/>
      <c r="R86" s="168"/>
      <c r="S86" s="168"/>
      <c r="T86" s="168"/>
      <c r="U86" s="168"/>
      <c r="V86" s="25"/>
      <c r="W86" s="61"/>
      <c r="X86" s="25"/>
      <c r="Y86" s="70"/>
      <c r="Z86" s="70"/>
      <c r="AA86" s="70"/>
      <c r="AB86" s="70"/>
      <c r="AC86" s="70"/>
      <c r="AD86" s="70"/>
    </row>
    <row r="87" spans="1:30" ht="14.4" x14ac:dyDescent="0.3">
      <c r="A87" s="24"/>
      <c r="B87" s="36"/>
      <c r="C87" s="36"/>
      <c r="D87" s="61"/>
      <c r="E87" s="61"/>
      <c r="F87" s="25"/>
      <c r="G87" s="36"/>
      <c r="H87" s="39"/>
      <c r="I87" s="36"/>
      <c r="J87" s="25"/>
      <c r="K87" s="25"/>
      <c r="L87" s="25"/>
      <c r="M87" s="25"/>
      <c r="N87" s="58"/>
      <c r="O87" s="58"/>
      <c r="P87" s="25"/>
      <c r="Q87" s="168"/>
      <c r="R87" s="168"/>
      <c r="S87" s="168"/>
      <c r="T87" s="168"/>
      <c r="U87" s="168"/>
      <c r="V87" s="25"/>
      <c r="W87" s="61"/>
      <c r="X87" s="25"/>
      <c r="Y87" s="70"/>
      <c r="Z87" s="70"/>
      <c r="AA87" s="70"/>
      <c r="AB87" s="70"/>
      <c r="AC87" s="70"/>
      <c r="AD87" s="70"/>
    </row>
    <row r="88" spans="1:30" ht="14.4" x14ac:dyDescent="0.3">
      <c r="A88" s="24"/>
      <c r="B88" s="36"/>
      <c r="C88" s="36"/>
      <c r="D88" s="61"/>
      <c r="E88" s="61"/>
      <c r="F88" s="25"/>
      <c r="G88" s="36"/>
      <c r="H88" s="39"/>
      <c r="I88" s="36"/>
      <c r="J88" s="25"/>
      <c r="K88" s="25"/>
      <c r="L88" s="25"/>
      <c r="M88" s="25"/>
      <c r="N88" s="58"/>
      <c r="O88" s="58"/>
      <c r="P88" s="25"/>
      <c r="Q88" s="168"/>
      <c r="R88" s="168"/>
      <c r="S88" s="168"/>
      <c r="T88" s="168"/>
      <c r="U88" s="168"/>
      <c r="V88" s="25"/>
      <c r="W88" s="61"/>
      <c r="X88" s="25"/>
      <c r="Y88" s="70"/>
      <c r="Z88" s="70"/>
      <c r="AA88" s="70"/>
      <c r="AB88" s="70"/>
      <c r="AC88" s="70"/>
      <c r="AD88" s="70"/>
    </row>
    <row r="89" spans="1:30" ht="14.4" x14ac:dyDescent="0.3">
      <c r="A89" s="24"/>
      <c r="B89" s="36"/>
      <c r="C89" s="36"/>
      <c r="D89" s="61"/>
      <c r="E89" s="61"/>
      <c r="F89" s="25"/>
      <c r="G89" s="36"/>
      <c r="H89" s="39"/>
      <c r="I89" s="36"/>
      <c r="J89" s="25"/>
      <c r="K89" s="25"/>
      <c r="L89" s="25"/>
      <c r="M89" s="25"/>
      <c r="N89" s="58"/>
      <c r="O89" s="58"/>
      <c r="P89" s="25"/>
      <c r="Q89" s="168"/>
      <c r="R89" s="168"/>
      <c r="S89" s="168"/>
      <c r="T89" s="168"/>
      <c r="U89" s="168"/>
      <c r="V89" s="25"/>
      <c r="W89" s="61"/>
      <c r="X89" s="25"/>
      <c r="Y89" s="70"/>
      <c r="Z89" s="70"/>
      <c r="AA89" s="70"/>
      <c r="AB89" s="70"/>
      <c r="AC89" s="70"/>
      <c r="AD89" s="70"/>
    </row>
    <row r="90" spans="1:30" ht="14.4" x14ac:dyDescent="0.3">
      <c r="A90" s="24"/>
      <c r="B90" s="36"/>
      <c r="C90" s="36"/>
      <c r="D90" s="61"/>
      <c r="E90" s="61"/>
      <c r="F90" s="25"/>
      <c r="G90" s="36"/>
      <c r="H90" s="39"/>
      <c r="I90" s="36"/>
      <c r="J90" s="25"/>
      <c r="K90" s="25"/>
      <c r="L90" s="25"/>
      <c r="M90" s="25"/>
      <c r="N90" s="58"/>
      <c r="O90" s="58"/>
      <c r="P90" s="25"/>
      <c r="Q90" s="168"/>
      <c r="R90" s="168"/>
      <c r="S90" s="168"/>
      <c r="T90" s="168"/>
      <c r="U90" s="168"/>
      <c r="V90" s="25"/>
      <c r="W90" s="61"/>
      <c r="X90" s="25"/>
      <c r="Y90" s="70"/>
      <c r="Z90" s="70"/>
      <c r="AA90" s="70"/>
      <c r="AB90" s="70"/>
      <c r="AC90" s="70"/>
      <c r="AD90" s="70"/>
    </row>
    <row r="91" spans="1:30" ht="14.4" x14ac:dyDescent="0.3">
      <c r="A91" s="24"/>
      <c r="B91" s="36"/>
      <c r="C91" s="36"/>
      <c r="D91" s="61"/>
      <c r="E91" s="61"/>
      <c r="F91" s="25"/>
      <c r="G91" s="36"/>
      <c r="H91" s="39"/>
      <c r="I91" s="36"/>
      <c r="J91" s="25"/>
      <c r="K91" s="25"/>
      <c r="L91" s="25"/>
      <c r="M91" s="25"/>
      <c r="N91" s="58"/>
      <c r="O91" s="58"/>
      <c r="P91" s="25"/>
      <c r="Q91" s="168"/>
      <c r="R91" s="168"/>
      <c r="S91" s="168"/>
      <c r="T91" s="168"/>
      <c r="U91" s="168"/>
      <c r="V91" s="25"/>
      <c r="W91" s="61"/>
      <c r="X91" s="25"/>
      <c r="Y91" s="70"/>
      <c r="Z91" s="70"/>
      <c r="AA91" s="70"/>
      <c r="AB91" s="70"/>
      <c r="AC91" s="70"/>
      <c r="AD91" s="70"/>
    </row>
    <row r="92" spans="1:30" ht="14.4" x14ac:dyDescent="0.3">
      <c r="A92" s="24"/>
      <c r="B92" s="36"/>
      <c r="C92" s="36"/>
      <c r="D92" s="61"/>
      <c r="E92" s="61"/>
      <c r="F92" s="25"/>
      <c r="G92" s="36"/>
      <c r="H92" s="39"/>
      <c r="I92" s="36"/>
      <c r="J92" s="25"/>
      <c r="K92" s="25"/>
      <c r="L92" s="25"/>
      <c r="M92" s="25"/>
      <c r="N92" s="58"/>
      <c r="O92" s="58"/>
      <c r="P92" s="25"/>
      <c r="Q92" s="168"/>
      <c r="R92" s="168"/>
      <c r="S92" s="168"/>
      <c r="T92" s="168"/>
      <c r="U92" s="168"/>
      <c r="V92" s="25"/>
      <c r="W92" s="61"/>
      <c r="X92" s="25"/>
      <c r="Y92" s="70"/>
      <c r="Z92" s="70"/>
      <c r="AA92" s="70"/>
      <c r="AB92" s="70"/>
      <c r="AC92" s="70"/>
      <c r="AD92" s="70"/>
    </row>
    <row r="93" spans="1:30" ht="14.4" x14ac:dyDescent="0.3">
      <c r="A93" s="24"/>
      <c r="B93" s="36"/>
      <c r="C93" s="36"/>
      <c r="D93" s="61"/>
      <c r="E93" s="61"/>
      <c r="F93" s="25"/>
      <c r="G93" s="36"/>
      <c r="H93" s="39"/>
      <c r="I93" s="36"/>
      <c r="J93" s="25"/>
      <c r="K93" s="25"/>
      <c r="L93" s="25"/>
      <c r="M93" s="25"/>
      <c r="N93" s="58"/>
      <c r="O93" s="58"/>
      <c r="P93" s="25"/>
      <c r="Q93" s="168"/>
      <c r="R93" s="168"/>
      <c r="S93" s="168"/>
      <c r="T93" s="168"/>
      <c r="U93" s="168"/>
      <c r="V93" s="25"/>
      <c r="W93" s="61"/>
      <c r="X93" s="25"/>
      <c r="Y93" s="70"/>
      <c r="Z93" s="70"/>
      <c r="AA93" s="70"/>
      <c r="AB93" s="70"/>
      <c r="AC93" s="70"/>
      <c r="AD93" s="70"/>
    </row>
    <row r="94" spans="1:30" ht="14.4" x14ac:dyDescent="0.3">
      <c r="A94" s="24"/>
      <c r="B94" s="36"/>
      <c r="C94" s="36"/>
      <c r="D94" s="61"/>
      <c r="E94" s="61"/>
      <c r="F94" s="25"/>
      <c r="G94" s="36"/>
      <c r="H94" s="39"/>
      <c r="I94" s="36"/>
      <c r="J94" s="25"/>
      <c r="K94" s="25"/>
      <c r="L94" s="25"/>
      <c r="M94" s="25"/>
      <c r="N94" s="58"/>
      <c r="O94" s="58"/>
      <c r="P94" s="25"/>
      <c r="Q94" s="168"/>
      <c r="R94" s="168"/>
      <c r="S94" s="168"/>
      <c r="T94" s="168"/>
      <c r="U94" s="168"/>
      <c r="V94" s="25"/>
      <c r="W94" s="61"/>
      <c r="X94" s="25"/>
      <c r="Y94" s="70"/>
      <c r="Z94" s="70"/>
      <c r="AA94" s="70"/>
      <c r="AB94" s="70"/>
      <c r="AC94" s="70"/>
      <c r="AD94" s="70"/>
    </row>
    <row r="95" spans="1:30" ht="14.4" x14ac:dyDescent="0.3">
      <c r="A95" s="24"/>
      <c r="B95" s="36"/>
      <c r="C95" s="36"/>
      <c r="D95" s="61"/>
      <c r="E95" s="61"/>
      <c r="F95" s="25"/>
      <c r="G95" s="36"/>
      <c r="H95" s="39"/>
      <c r="I95" s="36"/>
      <c r="J95" s="25"/>
      <c r="K95" s="25"/>
      <c r="L95" s="25"/>
      <c r="M95" s="25"/>
      <c r="N95" s="58"/>
      <c r="O95" s="58"/>
      <c r="P95" s="25"/>
      <c r="Q95" s="168"/>
      <c r="R95" s="168"/>
      <c r="S95" s="168"/>
      <c r="T95" s="168"/>
      <c r="U95" s="168"/>
      <c r="V95" s="25"/>
      <c r="W95" s="61"/>
      <c r="X95" s="25"/>
      <c r="Y95" s="70"/>
      <c r="Z95" s="70"/>
      <c r="AA95" s="70"/>
      <c r="AB95" s="70"/>
      <c r="AC95" s="70"/>
      <c r="AD95" s="70"/>
    </row>
    <row r="96" spans="1:30" ht="14.4" x14ac:dyDescent="0.3">
      <c r="A96" s="24"/>
      <c r="B96" s="36"/>
      <c r="C96" s="36"/>
      <c r="D96" s="61"/>
      <c r="E96" s="61"/>
      <c r="F96" s="25"/>
      <c r="G96" s="36"/>
      <c r="H96" s="39"/>
      <c r="I96" s="36"/>
      <c r="J96" s="25"/>
      <c r="K96" s="25"/>
      <c r="L96" s="25"/>
      <c r="M96" s="25"/>
      <c r="N96" s="58"/>
      <c r="O96" s="58"/>
      <c r="P96" s="25"/>
      <c r="Q96" s="168"/>
      <c r="R96" s="168"/>
      <c r="S96" s="168"/>
      <c r="T96" s="168"/>
      <c r="U96" s="168"/>
      <c r="V96" s="25"/>
      <c r="W96" s="61"/>
      <c r="X96" s="25"/>
      <c r="Y96" s="70"/>
      <c r="Z96" s="70"/>
      <c r="AA96" s="70"/>
      <c r="AB96" s="70"/>
      <c r="AC96" s="70"/>
      <c r="AD96" s="70"/>
    </row>
    <row r="97" spans="1:30" ht="14.4" x14ac:dyDescent="0.3">
      <c r="A97" s="24"/>
      <c r="B97" s="36"/>
      <c r="C97" s="36"/>
      <c r="D97" s="61"/>
      <c r="E97" s="61"/>
      <c r="F97" s="25"/>
      <c r="G97" s="36"/>
      <c r="H97" s="39"/>
      <c r="I97" s="36"/>
      <c r="J97" s="25"/>
      <c r="K97" s="25"/>
      <c r="L97" s="25"/>
      <c r="M97" s="25"/>
      <c r="N97" s="58"/>
      <c r="O97" s="58"/>
      <c r="P97" s="25"/>
      <c r="Q97" s="168"/>
      <c r="R97" s="168"/>
      <c r="S97" s="168"/>
      <c r="T97" s="168"/>
      <c r="U97" s="168"/>
      <c r="V97" s="25"/>
      <c r="W97" s="61"/>
      <c r="X97" s="25"/>
      <c r="Y97" s="70"/>
      <c r="Z97" s="70"/>
      <c r="AA97" s="70"/>
      <c r="AB97" s="70"/>
      <c r="AC97" s="70"/>
      <c r="AD97" s="70"/>
    </row>
    <row r="98" spans="1:30" ht="14.4" x14ac:dyDescent="0.3">
      <c r="A98" s="24"/>
      <c r="B98" s="36"/>
      <c r="C98" s="36"/>
      <c r="D98" s="61"/>
      <c r="E98" s="61"/>
      <c r="F98" s="25"/>
      <c r="G98" s="36"/>
      <c r="H98" s="39"/>
      <c r="I98" s="36"/>
      <c r="J98" s="25"/>
      <c r="K98" s="25"/>
      <c r="L98" s="25"/>
      <c r="M98" s="25"/>
      <c r="N98" s="58"/>
      <c r="O98" s="58"/>
      <c r="P98" s="25"/>
      <c r="Q98" s="168"/>
      <c r="R98" s="168"/>
      <c r="S98" s="168"/>
      <c r="T98" s="168"/>
      <c r="U98" s="168"/>
      <c r="V98" s="25"/>
      <c r="W98" s="61"/>
      <c r="X98" s="25"/>
      <c r="Y98" s="70"/>
      <c r="Z98" s="70"/>
      <c r="AA98" s="70"/>
      <c r="AB98" s="70"/>
      <c r="AC98" s="70"/>
      <c r="AD98" s="70"/>
    </row>
    <row r="99" spans="1:30" ht="14.4" x14ac:dyDescent="0.3">
      <c r="A99" s="24"/>
      <c r="B99" s="36"/>
      <c r="C99" s="36"/>
      <c r="D99" s="61"/>
      <c r="E99" s="61"/>
      <c r="F99" s="25"/>
      <c r="G99" s="36"/>
      <c r="H99" s="39"/>
      <c r="I99" s="36"/>
      <c r="J99" s="25"/>
      <c r="K99" s="25"/>
      <c r="L99" s="25"/>
      <c r="M99" s="25"/>
      <c r="N99" s="58"/>
      <c r="O99" s="58"/>
      <c r="P99" s="25"/>
      <c r="Q99" s="168"/>
      <c r="R99" s="168"/>
      <c r="S99" s="168"/>
      <c r="T99" s="168"/>
      <c r="U99" s="168"/>
      <c r="V99" s="25"/>
      <c r="W99" s="61"/>
      <c r="X99" s="25"/>
      <c r="Y99" s="70"/>
      <c r="Z99" s="70"/>
      <c r="AA99" s="70"/>
      <c r="AB99" s="70"/>
      <c r="AC99" s="70"/>
      <c r="AD99" s="70"/>
    </row>
    <row r="100" spans="1:30" ht="14.4" x14ac:dyDescent="0.3">
      <c r="A100" s="24"/>
      <c r="B100" s="36"/>
      <c r="C100" s="36"/>
      <c r="D100" s="61"/>
      <c r="E100" s="61"/>
      <c r="F100" s="25"/>
      <c r="G100" s="36"/>
      <c r="H100" s="39"/>
      <c r="I100" s="36"/>
      <c r="J100" s="25"/>
      <c r="K100" s="25"/>
      <c r="L100" s="25"/>
      <c r="M100" s="25"/>
      <c r="N100" s="58"/>
      <c r="O100" s="58"/>
      <c r="P100" s="25"/>
      <c r="Q100" s="168"/>
      <c r="R100" s="168"/>
      <c r="S100" s="168"/>
      <c r="T100" s="168"/>
      <c r="U100" s="168"/>
      <c r="V100" s="25"/>
      <c r="W100" s="61"/>
      <c r="X100" s="25"/>
      <c r="Y100" s="70"/>
      <c r="Z100" s="70"/>
      <c r="AA100" s="70"/>
      <c r="AB100" s="70"/>
      <c r="AC100" s="70"/>
      <c r="AD100" s="70"/>
    </row>
    <row r="101" spans="1:30" ht="14.4" x14ac:dyDescent="0.3">
      <c r="A101" s="24"/>
      <c r="B101" s="36"/>
      <c r="C101" s="36"/>
      <c r="D101" s="61"/>
      <c r="E101" s="61"/>
      <c r="F101" s="25"/>
      <c r="G101" s="36"/>
      <c r="H101" s="39"/>
      <c r="I101" s="36"/>
      <c r="J101" s="25"/>
      <c r="K101" s="25"/>
      <c r="L101" s="25"/>
      <c r="M101" s="25"/>
      <c r="N101" s="58"/>
      <c r="O101" s="58"/>
      <c r="P101" s="25"/>
      <c r="Q101" s="168"/>
      <c r="R101" s="168"/>
      <c r="S101" s="168"/>
      <c r="T101" s="168"/>
      <c r="U101" s="168"/>
      <c r="V101" s="25"/>
      <c r="W101" s="61"/>
      <c r="X101" s="25"/>
      <c r="Y101" s="70"/>
      <c r="Z101" s="70"/>
      <c r="AA101" s="70"/>
      <c r="AB101" s="70"/>
      <c r="AC101" s="70"/>
      <c r="AD101" s="70"/>
    </row>
    <row r="102" spans="1:30" ht="14.4" x14ac:dyDescent="0.3">
      <c r="A102" s="24"/>
      <c r="B102" s="36"/>
      <c r="C102" s="36"/>
      <c r="D102" s="61"/>
      <c r="E102" s="61"/>
      <c r="F102" s="25"/>
      <c r="G102" s="36"/>
      <c r="H102" s="39"/>
      <c r="I102" s="36"/>
      <c r="J102" s="25"/>
      <c r="K102" s="25"/>
      <c r="L102" s="25"/>
      <c r="M102" s="25"/>
      <c r="N102" s="58"/>
      <c r="O102" s="58"/>
      <c r="P102" s="25"/>
      <c r="Q102" s="168"/>
      <c r="R102" s="168"/>
      <c r="S102" s="168"/>
      <c r="T102" s="168"/>
      <c r="U102" s="168"/>
      <c r="V102" s="25"/>
      <c r="W102" s="61"/>
      <c r="X102" s="25"/>
      <c r="Y102" s="70"/>
      <c r="Z102" s="70"/>
      <c r="AA102" s="70"/>
      <c r="AB102" s="70"/>
      <c r="AC102" s="70"/>
      <c r="AD102" s="70"/>
    </row>
    <row r="103" spans="1:30" ht="14.4" x14ac:dyDescent="0.3">
      <c r="A103" s="24"/>
      <c r="B103" s="36"/>
      <c r="C103" s="36"/>
      <c r="D103" s="61"/>
      <c r="E103" s="61"/>
      <c r="F103" s="25"/>
      <c r="G103" s="36"/>
      <c r="H103" s="39"/>
      <c r="I103" s="36"/>
      <c r="J103" s="25"/>
      <c r="K103" s="25"/>
      <c r="L103" s="25"/>
      <c r="M103" s="25"/>
      <c r="N103" s="58"/>
      <c r="O103" s="58"/>
      <c r="P103" s="25"/>
      <c r="Q103" s="168"/>
      <c r="R103" s="168"/>
      <c r="S103" s="168"/>
      <c r="T103" s="168"/>
      <c r="U103" s="168"/>
      <c r="V103" s="25"/>
      <c r="W103" s="61"/>
      <c r="X103" s="25"/>
      <c r="Y103" s="70"/>
      <c r="Z103" s="70"/>
      <c r="AA103" s="70"/>
      <c r="AB103" s="70"/>
      <c r="AC103" s="70"/>
      <c r="AD103" s="70"/>
    </row>
    <row r="104" spans="1:30" ht="14.4" x14ac:dyDescent="0.3">
      <c r="A104" s="24"/>
      <c r="B104" s="36"/>
      <c r="C104" s="36"/>
      <c r="D104" s="61"/>
      <c r="E104" s="61"/>
      <c r="F104" s="25"/>
      <c r="G104" s="36"/>
      <c r="H104" s="39"/>
      <c r="I104" s="36"/>
      <c r="J104" s="25"/>
      <c r="K104" s="25"/>
      <c r="L104" s="25"/>
      <c r="M104" s="25"/>
      <c r="N104" s="58"/>
      <c r="O104" s="58"/>
      <c r="P104" s="25"/>
      <c r="Q104" s="168"/>
      <c r="R104" s="168"/>
      <c r="S104" s="168"/>
      <c r="T104" s="168"/>
      <c r="U104" s="168"/>
      <c r="V104" s="25"/>
      <c r="W104" s="61"/>
      <c r="X104" s="25"/>
      <c r="Y104" s="70"/>
      <c r="Z104" s="70"/>
      <c r="AA104" s="70"/>
      <c r="AB104" s="70"/>
      <c r="AC104" s="70"/>
      <c r="AD104" s="70"/>
    </row>
    <row r="105" spans="1:30" ht="14.4" x14ac:dyDescent="0.3">
      <c r="A105" s="24"/>
      <c r="B105" s="36"/>
      <c r="C105" s="36"/>
      <c r="D105" s="61"/>
      <c r="E105" s="61"/>
      <c r="F105" s="25"/>
      <c r="G105" s="36"/>
      <c r="H105" s="39"/>
      <c r="I105" s="36"/>
      <c r="J105" s="25"/>
      <c r="K105" s="25"/>
      <c r="L105" s="25"/>
      <c r="M105" s="25"/>
      <c r="N105" s="58"/>
      <c r="O105" s="58"/>
      <c r="P105" s="25"/>
      <c r="Q105" s="168"/>
      <c r="R105" s="168"/>
      <c r="S105" s="168"/>
      <c r="T105" s="168"/>
      <c r="U105" s="168"/>
      <c r="V105" s="25"/>
      <c r="W105" s="61"/>
      <c r="X105" s="25"/>
      <c r="Y105" s="70"/>
      <c r="Z105" s="70"/>
      <c r="AA105" s="70"/>
      <c r="AB105" s="70"/>
      <c r="AC105" s="70"/>
      <c r="AD105" s="70"/>
    </row>
    <row r="106" spans="1:30" ht="14.4" x14ac:dyDescent="0.3">
      <c r="A106" s="24"/>
      <c r="B106" s="36"/>
      <c r="C106" s="36"/>
      <c r="D106" s="61"/>
      <c r="E106" s="61"/>
      <c r="F106" s="25"/>
      <c r="G106" s="36"/>
      <c r="H106" s="39"/>
      <c r="I106" s="36"/>
      <c r="J106" s="25"/>
      <c r="K106" s="25"/>
      <c r="L106" s="25"/>
      <c r="M106" s="25"/>
      <c r="N106" s="58"/>
      <c r="O106" s="58"/>
      <c r="P106" s="25"/>
      <c r="Q106" s="168"/>
      <c r="R106" s="168"/>
      <c r="S106" s="168"/>
      <c r="T106" s="168"/>
      <c r="U106" s="168"/>
      <c r="V106" s="25"/>
      <c r="W106" s="61"/>
      <c r="X106" s="25"/>
      <c r="Y106" s="70"/>
      <c r="Z106" s="70"/>
      <c r="AA106" s="70"/>
      <c r="AB106" s="70"/>
      <c r="AC106" s="70"/>
      <c r="AD106" s="70"/>
    </row>
    <row r="107" spans="1:30" ht="14.4" x14ac:dyDescent="0.3">
      <c r="A107" s="24"/>
      <c r="B107" s="36"/>
      <c r="C107" s="36"/>
      <c r="D107" s="61"/>
      <c r="E107" s="61"/>
      <c r="F107" s="25"/>
      <c r="G107" s="36"/>
      <c r="H107" s="39"/>
      <c r="I107" s="36"/>
      <c r="J107" s="25"/>
      <c r="K107" s="25"/>
      <c r="L107" s="25"/>
      <c r="M107" s="25"/>
      <c r="N107" s="58"/>
      <c r="O107" s="58"/>
      <c r="P107" s="25"/>
      <c r="Q107" s="168"/>
      <c r="R107" s="168"/>
      <c r="S107" s="168"/>
      <c r="T107" s="168"/>
      <c r="U107" s="168"/>
      <c r="V107" s="25"/>
      <c r="W107" s="61"/>
      <c r="X107" s="25"/>
      <c r="Y107" s="70"/>
      <c r="Z107" s="70"/>
      <c r="AA107" s="70"/>
      <c r="AB107" s="70"/>
      <c r="AC107" s="70"/>
      <c r="AD107" s="70"/>
    </row>
    <row r="108" spans="1:30" ht="14.4" x14ac:dyDescent="0.3">
      <c r="A108" s="24"/>
      <c r="B108" s="36"/>
      <c r="C108" s="36"/>
      <c r="D108" s="61"/>
      <c r="E108" s="61"/>
      <c r="F108" s="25"/>
      <c r="G108" s="36"/>
      <c r="H108" s="39"/>
      <c r="I108" s="36"/>
      <c r="J108" s="25"/>
      <c r="K108" s="25"/>
      <c r="L108" s="25"/>
      <c r="M108" s="25"/>
      <c r="N108" s="58"/>
      <c r="O108" s="58"/>
      <c r="P108" s="25"/>
      <c r="Q108" s="168"/>
      <c r="R108" s="168"/>
      <c r="S108" s="168"/>
      <c r="T108" s="168"/>
      <c r="U108" s="168"/>
      <c r="V108" s="25"/>
      <c r="W108" s="61"/>
      <c r="X108" s="25"/>
      <c r="Y108" s="70"/>
      <c r="Z108" s="70"/>
      <c r="AA108" s="70"/>
      <c r="AB108" s="70"/>
      <c r="AC108" s="70"/>
      <c r="AD108" s="70"/>
    </row>
    <row r="109" spans="1:30" ht="14.4" x14ac:dyDescent="0.3">
      <c r="A109" s="24"/>
      <c r="B109" s="36"/>
      <c r="C109" s="36"/>
      <c r="D109" s="61"/>
      <c r="E109" s="61"/>
      <c r="F109" s="25"/>
      <c r="G109" s="36"/>
      <c r="H109" s="39"/>
      <c r="I109" s="36"/>
      <c r="J109" s="25"/>
      <c r="K109" s="25"/>
      <c r="L109" s="25"/>
      <c r="M109" s="25"/>
      <c r="N109" s="58"/>
      <c r="O109" s="58"/>
      <c r="P109" s="25"/>
      <c r="Q109" s="168"/>
      <c r="R109" s="168"/>
      <c r="S109" s="168"/>
      <c r="T109" s="168"/>
      <c r="U109" s="168"/>
      <c r="V109" s="25"/>
      <c r="W109" s="61"/>
      <c r="X109" s="25"/>
      <c r="Y109" s="70"/>
      <c r="Z109" s="70"/>
      <c r="AA109" s="70"/>
      <c r="AB109" s="70"/>
      <c r="AC109" s="70"/>
      <c r="AD109" s="70"/>
    </row>
    <row r="110" spans="1:30" ht="14.4" x14ac:dyDescent="0.3">
      <c r="A110" s="24"/>
      <c r="B110" s="36"/>
      <c r="C110" s="36"/>
      <c r="D110" s="61"/>
      <c r="E110" s="61"/>
      <c r="F110" s="25"/>
      <c r="G110" s="36"/>
      <c r="H110" s="39"/>
      <c r="I110" s="36"/>
      <c r="J110" s="25"/>
      <c r="K110" s="25"/>
      <c r="L110" s="25"/>
      <c r="M110" s="25"/>
      <c r="N110" s="58"/>
      <c r="O110" s="58"/>
      <c r="P110" s="25"/>
      <c r="Q110" s="168"/>
      <c r="R110" s="168"/>
      <c r="S110" s="168"/>
      <c r="T110" s="168"/>
      <c r="U110" s="168"/>
      <c r="V110" s="25"/>
      <c r="W110" s="61"/>
      <c r="X110" s="25"/>
      <c r="Y110" s="70"/>
      <c r="Z110" s="70"/>
      <c r="AA110" s="70"/>
      <c r="AB110" s="70"/>
      <c r="AC110" s="70"/>
      <c r="AD110" s="70"/>
    </row>
    <row r="111" spans="1:30" ht="14.4" x14ac:dyDescent="0.3">
      <c r="A111" s="24"/>
      <c r="B111" s="36"/>
      <c r="C111" s="36"/>
      <c r="D111" s="61"/>
      <c r="E111" s="61"/>
      <c r="F111" s="25"/>
      <c r="G111" s="36"/>
      <c r="H111" s="39"/>
      <c r="I111" s="36"/>
      <c r="J111" s="25"/>
      <c r="K111" s="25"/>
      <c r="L111" s="25"/>
      <c r="M111" s="25"/>
      <c r="N111" s="58"/>
      <c r="O111" s="58"/>
      <c r="P111" s="25"/>
      <c r="Q111" s="168"/>
      <c r="R111" s="168"/>
      <c r="S111" s="168"/>
      <c r="T111" s="168"/>
      <c r="U111" s="168"/>
      <c r="V111" s="25"/>
      <c r="W111" s="61"/>
      <c r="X111" s="25"/>
      <c r="Y111" s="70"/>
      <c r="Z111" s="70"/>
      <c r="AA111" s="70"/>
      <c r="AB111" s="70"/>
      <c r="AC111" s="70"/>
      <c r="AD111" s="70"/>
    </row>
    <row r="112" spans="1:30" ht="14.4" x14ac:dyDescent="0.3">
      <c r="A112" s="24"/>
      <c r="B112" s="36"/>
      <c r="C112" s="36"/>
      <c r="D112" s="61"/>
      <c r="E112" s="61"/>
      <c r="F112" s="25"/>
      <c r="G112" s="36"/>
      <c r="H112" s="39"/>
      <c r="I112" s="36"/>
      <c r="J112" s="25"/>
      <c r="K112" s="25"/>
      <c r="L112" s="25"/>
      <c r="M112" s="25"/>
      <c r="N112" s="58"/>
      <c r="O112" s="58"/>
      <c r="P112" s="25"/>
      <c r="Q112" s="168"/>
      <c r="R112" s="168"/>
      <c r="S112" s="168"/>
      <c r="T112" s="168"/>
      <c r="U112" s="168"/>
      <c r="V112" s="25"/>
      <c r="W112" s="61"/>
      <c r="X112" s="25"/>
      <c r="Y112" s="70"/>
      <c r="Z112" s="70"/>
      <c r="AA112" s="70"/>
      <c r="AB112" s="70"/>
      <c r="AC112" s="70"/>
      <c r="AD112" s="70"/>
    </row>
    <row r="113" spans="1:30" ht="14.4" x14ac:dyDescent="0.3">
      <c r="A113" s="24"/>
      <c r="B113" s="36"/>
      <c r="C113" s="36"/>
      <c r="D113" s="61"/>
      <c r="E113" s="61"/>
      <c r="F113" s="25"/>
      <c r="G113" s="36"/>
      <c r="H113" s="39"/>
      <c r="I113" s="36"/>
      <c r="J113" s="25"/>
      <c r="K113" s="25"/>
      <c r="L113" s="25"/>
      <c r="M113" s="25"/>
      <c r="N113" s="58"/>
      <c r="O113" s="58"/>
      <c r="P113" s="25"/>
      <c r="Q113" s="168"/>
      <c r="R113" s="168"/>
      <c r="S113" s="168"/>
      <c r="T113" s="168"/>
      <c r="U113" s="168"/>
      <c r="V113" s="25"/>
      <c r="W113" s="61"/>
      <c r="X113" s="25"/>
      <c r="Y113" s="70"/>
      <c r="Z113" s="70"/>
      <c r="AA113" s="70"/>
      <c r="AB113" s="70"/>
      <c r="AC113" s="70"/>
      <c r="AD113" s="70"/>
    </row>
    <row r="114" spans="1:30" ht="14.4" x14ac:dyDescent="0.3">
      <c r="A114" s="24"/>
      <c r="B114" s="36"/>
      <c r="C114" s="36"/>
      <c r="D114" s="61"/>
      <c r="E114" s="61"/>
      <c r="F114" s="25"/>
      <c r="G114" s="36"/>
      <c r="H114" s="39"/>
      <c r="I114" s="36"/>
      <c r="J114" s="25"/>
      <c r="K114" s="25"/>
      <c r="L114" s="25"/>
      <c r="M114" s="25"/>
      <c r="N114" s="58"/>
      <c r="O114" s="58"/>
      <c r="P114" s="25"/>
      <c r="Q114" s="168"/>
      <c r="R114" s="168"/>
      <c r="S114" s="168"/>
      <c r="T114" s="168"/>
      <c r="U114" s="168"/>
      <c r="V114" s="25"/>
      <c r="W114" s="61"/>
      <c r="X114" s="25"/>
      <c r="Y114" s="70"/>
      <c r="Z114" s="70"/>
      <c r="AA114" s="70"/>
      <c r="AB114" s="70"/>
      <c r="AC114" s="70"/>
      <c r="AD114" s="70"/>
    </row>
    <row r="115" spans="1:30" ht="14.4" x14ac:dyDescent="0.3">
      <c r="A115" s="24"/>
      <c r="B115" s="36"/>
      <c r="C115" s="36"/>
      <c r="D115" s="61"/>
      <c r="E115" s="61"/>
      <c r="F115" s="25"/>
      <c r="G115" s="36"/>
      <c r="H115" s="39"/>
      <c r="I115" s="36"/>
      <c r="J115" s="25"/>
      <c r="K115" s="25"/>
      <c r="L115" s="25"/>
      <c r="M115" s="25"/>
      <c r="N115" s="58"/>
      <c r="O115" s="58"/>
      <c r="P115" s="25"/>
      <c r="Q115" s="168"/>
      <c r="R115" s="168"/>
      <c r="S115" s="168"/>
      <c r="T115" s="168"/>
      <c r="U115" s="168"/>
      <c r="V115" s="25"/>
      <c r="W115" s="61"/>
      <c r="X115" s="25"/>
      <c r="Y115" s="70"/>
      <c r="Z115" s="70"/>
      <c r="AA115" s="70"/>
      <c r="AB115" s="70"/>
      <c r="AC115" s="70"/>
      <c r="AD115" s="70"/>
    </row>
    <row r="116" spans="1:30" ht="14.4" x14ac:dyDescent="0.3">
      <c r="A116" s="24"/>
      <c r="B116" s="36"/>
      <c r="C116" s="36"/>
      <c r="D116" s="61"/>
      <c r="E116" s="61"/>
      <c r="F116" s="25"/>
      <c r="G116" s="36"/>
      <c r="H116" s="39"/>
      <c r="I116" s="36"/>
      <c r="J116" s="25"/>
      <c r="K116" s="25"/>
      <c r="L116" s="25"/>
      <c r="M116" s="25"/>
      <c r="N116" s="58"/>
      <c r="O116" s="58"/>
      <c r="P116" s="25"/>
      <c r="Q116" s="168"/>
      <c r="R116" s="168"/>
      <c r="S116" s="168"/>
      <c r="T116" s="168"/>
      <c r="U116" s="168"/>
      <c r="V116" s="25"/>
      <c r="W116" s="61"/>
      <c r="X116" s="25"/>
      <c r="Y116" s="70"/>
      <c r="Z116" s="70"/>
      <c r="AA116" s="70"/>
      <c r="AB116" s="70"/>
      <c r="AC116" s="70"/>
      <c r="AD116" s="70"/>
    </row>
    <row r="117" spans="1:30" ht="14.4" x14ac:dyDescent="0.3">
      <c r="A117" s="24"/>
      <c r="B117" s="36"/>
      <c r="C117" s="36"/>
      <c r="D117" s="61"/>
      <c r="E117" s="61"/>
      <c r="F117" s="25"/>
      <c r="G117" s="36"/>
      <c r="H117" s="39"/>
      <c r="I117" s="36"/>
      <c r="J117" s="25"/>
      <c r="K117" s="25"/>
      <c r="L117" s="25"/>
      <c r="M117" s="25"/>
      <c r="N117" s="58"/>
      <c r="O117" s="58"/>
      <c r="P117" s="25"/>
      <c r="Q117" s="168"/>
      <c r="R117" s="168"/>
      <c r="S117" s="168"/>
      <c r="T117" s="168"/>
      <c r="U117" s="168"/>
      <c r="V117" s="25"/>
      <c r="W117" s="61"/>
      <c r="X117" s="25"/>
      <c r="Y117" s="70"/>
      <c r="Z117" s="70"/>
      <c r="AA117" s="70"/>
      <c r="AB117" s="70"/>
      <c r="AC117" s="70"/>
      <c r="AD117" s="70"/>
    </row>
    <row r="118" spans="1:30" ht="14.4" x14ac:dyDescent="0.3">
      <c r="A118" s="24"/>
      <c r="B118" s="36"/>
      <c r="C118" s="36"/>
      <c r="D118" s="61"/>
      <c r="E118" s="61"/>
      <c r="F118" s="25"/>
      <c r="G118" s="36"/>
      <c r="H118" s="39"/>
      <c r="I118" s="36"/>
      <c r="J118" s="25"/>
      <c r="K118" s="25"/>
      <c r="L118" s="25"/>
      <c r="M118" s="25"/>
      <c r="N118" s="58"/>
      <c r="O118" s="58"/>
      <c r="P118" s="25"/>
      <c r="Q118" s="168"/>
      <c r="R118" s="168"/>
      <c r="S118" s="168"/>
      <c r="T118" s="168"/>
      <c r="U118" s="168"/>
      <c r="V118" s="25"/>
      <c r="W118" s="61"/>
      <c r="X118" s="25"/>
      <c r="Y118" s="70"/>
      <c r="Z118" s="70"/>
      <c r="AA118" s="70"/>
      <c r="AB118" s="70"/>
      <c r="AC118" s="70"/>
      <c r="AD118" s="70"/>
    </row>
    <row r="119" spans="1:30" ht="14.4" x14ac:dyDescent="0.3">
      <c r="A119" s="24"/>
      <c r="B119" s="36"/>
      <c r="C119" s="36"/>
      <c r="D119" s="61"/>
      <c r="E119" s="61"/>
      <c r="F119" s="25"/>
      <c r="G119" s="36"/>
      <c r="H119" s="39"/>
      <c r="I119" s="36"/>
      <c r="J119" s="25"/>
      <c r="K119" s="25"/>
      <c r="L119" s="25"/>
      <c r="M119" s="25"/>
      <c r="N119" s="58"/>
      <c r="O119" s="58"/>
      <c r="P119" s="25"/>
      <c r="Q119" s="168"/>
      <c r="R119" s="168"/>
      <c r="S119" s="168"/>
      <c r="T119" s="168"/>
      <c r="U119" s="168"/>
      <c r="V119" s="25"/>
      <c r="W119" s="61"/>
      <c r="X119" s="25"/>
      <c r="Y119" s="70"/>
      <c r="Z119" s="70"/>
      <c r="AA119" s="70"/>
      <c r="AB119" s="70"/>
      <c r="AC119" s="70"/>
      <c r="AD119" s="70"/>
    </row>
    <row r="120" spans="1:30" ht="14.4" x14ac:dyDescent="0.3">
      <c r="A120" s="24"/>
      <c r="B120" s="36"/>
      <c r="C120" s="36"/>
      <c r="D120" s="61"/>
      <c r="E120" s="61"/>
      <c r="F120" s="25"/>
      <c r="G120" s="36"/>
      <c r="H120" s="39"/>
      <c r="I120" s="36"/>
      <c r="J120" s="25"/>
      <c r="K120" s="25"/>
      <c r="L120" s="25"/>
      <c r="M120" s="25"/>
      <c r="N120" s="58"/>
      <c r="O120" s="58"/>
      <c r="P120" s="25"/>
      <c r="Q120" s="168"/>
      <c r="R120" s="168"/>
      <c r="S120" s="168"/>
      <c r="T120" s="168"/>
      <c r="U120" s="168"/>
      <c r="V120" s="25"/>
      <c r="W120" s="61"/>
      <c r="X120" s="25"/>
      <c r="Y120" s="70"/>
      <c r="Z120" s="70"/>
      <c r="AA120" s="70"/>
      <c r="AB120" s="70"/>
      <c r="AC120" s="70"/>
      <c r="AD120" s="70"/>
    </row>
    <row r="121" spans="1:30" ht="14.4" x14ac:dyDescent="0.3">
      <c r="A121" s="24"/>
      <c r="B121" s="36"/>
      <c r="C121" s="36"/>
      <c r="D121" s="61"/>
      <c r="E121" s="61"/>
      <c r="F121" s="25"/>
      <c r="G121" s="36"/>
      <c r="H121" s="39"/>
      <c r="I121" s="36"/>
      <c r="J121" s="25"/>
      <c r="K121" s="25"/>
      <c r="L121" s="25"/>
      <c r="M121" s="25"/>
      <c r="N121" s="58"/>
      <c r="O121" s="58"/>
      <c r="P121" s="25"/>
      <c r="Q121" s="168"/>
      <c r="R121" s="168"/>
      <c r="S121" s="168"/>
      <c r="T121" s="168"/>
      <c r="U121" s="168"/>
      <c r="V121" s="25"/>
      <c r="W121" s="61"/>
      <c r="X121" s="25"/>
      <c r="Y121" s="70"/>
      <c r="Z121" s="70"/>
      <c r="AA121" s="70"/>
      <c r="AB121" s="70"/>
      <c r="AC121" s="70"/>
      <c r="AD121" s="70"/>
    </row>
    <row r="122" spans="1:30" ht="14.4" x14ac:dyDescent="0.3">
      <c r="A122" s="24"/>
      <c r="B122" s="36"/>
      <c r="C122" s="36"/>
      <c r="D122" s="61"/>
      <c r="E122" s="61"/>
      <c r="F122" s="25"/>
      <c r="G122" s="36"/>
      <c r="H122" s="39"/>
      <c r="I122" s="36"/>
      <c r="J122" s="25"/>
      <c r="K122" s="25"/>
      <c r="L122" s="25"/>
      <c r="M122" s="25"/>
      <c r="N122" s="58"/>
      <c r="O122" s="58"/>
      <c r="P122" s="25"/>
      <c r="Q122" s="168"/>
      <c r="R122" s="168"/>
      <c r="S122" s="168"/>
      <c r="T122" s="168"/>
      <c r="U122" s="168"/>
      <c r="V122" s="25"/>
      <c r="W122" s="61"/>
      <c r="X122" s="25"/>
      <c r="Y122" s="70"/>
      <c r="Z122" s="70"/>
      <c r="AA122" s="70"/>
      <c r="AB122" s="70"/>
      <c r="AC122" s="70"/>
      <c r="AD122" s="70"/>
    </row>
    <row r="123" spans="1:30" ht="14.4" x14ac:dyDescent="0.3">
      <c r="A123" s="24"/>
      <c r="B123" s="36"/>
      <c r="C123" s="36"/>
      <c r="D123" s="61"/>
      <c r="E123" s="61"/>
      <c r="F123" s="25"/>
      <c r="G123" s="36"/>
      <c r="H123" s="39"/>
      <c r="I123" s="36"/>
      <c r="J123" s="25"/>
      <c r="K123" s="25"/>
      <c r="L123" s="25"/>
      <c r="M123" s="25"/>
      <c r="N123" s="58"/>
      <c r="O123" s="58"/>
      <c r="P123" s="25"/>
      <c r="Q123" s="168"/>
      <c r="R123" s="168"/>
      <c r="S123" s="168"/>
      <c r="T123" s="168"/>
      <c r="U123" s="168"/>
      <c r="V123" s="25"/>
      <c r="W123" s="61"/>
      <c r="X123" s="25"/>
      <c r="Y123" s="70"/>
      <c r="Z123" s="70"/>
      <c r="AA123" s="70"/>
      <c r="AB123" s="70"/>
      <c r="AC123" s="70"/>
      <c r="AD123" s="70"/>
    </row>
    <row r="124" spans="1:30" ht="14.4" x14ac:dyDescent="0.3">
      <c r="A124" s="24"/>
      <c r="B124" s="36"/>
      <c r="C124" s="36"/>
      <c r="D124" s="61"/>
      <c r="E124" s="61"/>
      <c r="F124" s="25"/>
      <c r="G124" s="36"/>
      <c r="H124" s="39"/>
      <c r="I124" s="36"/>
      <c r="J124" s="25"/>
      <c r="K124" s="25"/>
      <c r="L124" s="25"/>
      <c r="M124" s="25"/>
      <c r="N124" s="58"/>
      <c r="O124" s="58"/>
      <c r="P124" s="25"/>
      <c r="Q124" s="168"/>
      <c r="R124" s="168"/>
      <c r="S124" s="168"/>
      <c r="T124" s="168"/>
      <c r="U124" s="168"/>
      <c r="V124" s="25"/>
      <c r="W124" s="61"/>
      <c r="X124" s="25"/>
      <c r="Y124" s="70"/>
      <c r="Z124" s="70"/>
      <c r="AA124" s="70"/>
      <c r="AB124" s="70"/>
      <c r="AC124" s="70"/>
      <c r="AD124" s="70"/>
    </row>
    <row r="125" spans="1:30" ht="14.4" x14ac:dyDescent="0.3">
      <c r="A125" s="24"/>
      <c r="B125" s="36"/>
      <c r="C125" s="36"/>
      <c r="D125" s="61"/>
      <c r="E125" s="61"/>
      <c r="F125" s="25"/>
      <c r="G125" s="36"/>
      <c r="H125" s="39"/>
      <c r="I125" s="36"/>
      <c r="J125" s="25"/>
      <c r="K125" s="25"/>
      <c r="L125" s="25"/>
      <c r="M125" s="25"/>
      <c r="N125" s="58"/>
      <c r="O125" s="58"/>
      <c r="P125" s="25"/>
      <c r="Q125" s="168"/>
      <c r="R125" s="168"/>
      <c r="S125" s="168"/>
      <c r="T125" s="168"/>
      <c r="U125" s="168"/>
      <c r="V125" s="25"/>
      <c r="W125" s="61"/>
      <c r="X125" s="25"/>
      <c r="Y125" s="70"/>
      <c r="Z125" s="70"/>
      <c r="AA125" s="70"/>
      <c r="AB125" s="70"/>
      <c r="AC125" s="70"/>
      <c r="AD125" s="70"/>
    </row>
    <row r="126" spans="1:30" ht="14.4" x14ac:dyDescent="0.3">
      <c r="A126" s="24"/>
      <c r="B126" s="36"/>
      <c r="C126" s="36"/>
      <c r="D126" s="61"/>
      <c r="E126" s="61"/>
      <c r="F126" s="25"/>
      <c r="G126" s="36"/>
      <c r="H126" s="39"/>
      <c r="I126" s="36"/>
      <c r="J126" s="25"/>
      <c r="K126" s="25"/>
      <c r="L126" s="25"/>
      <c r="M126" s="25"/>
      <c r="N126" s="58"/>
      <c r="O126" s="58"/>
      <c r="P126" s="25"/>
      <c r="Q126" s="168"/>
      <c r="R126" s="168"/>
      <c r="S126" s="168"/>
      <c r="T126" s="168"/>
      <c r="U126" s="168"/>
      <c r="V126" s="25"/>
      <c r="W126" s="61"/>
      <c r="X126" s="25"/>
      <c r="Y126" s="70"/>
      <c r="Z126" s="70"/>
      <c r="AA126" s="70"/>
      <c r="AB126" s="70"/>
      <c r="AC126" s="70"/>
      <c r="AD126" s="70"/>
    </row>
    <row r="127" spans="1:30" ht="14.4" x14ac:dyDescent="0.3">
      <c r="A127" s="24"/>
      <c r="B127" s="36"/>
      <c r="C127" s="36"/>
      <c r="D127" s="61"/>
      <c r="E127" s="61"/>
      <c r="F127" s="25"/>
      <c r="G127" s="36"/>
      <c r="H127" s="39"/>
      <c r="I127" s="36"/>
      <c r="J127" s="25"/>
      <c r="K127" s="25"/>
      <c r="L127" s="25"/>
      <c r="M127" s="25"/>
      <c r="N127" s="58"/>
      <c r="O127" s="58"/>
      <c r="P127" s="25"/>
      <c r="Q127" s="168"/>
      <c r="R127" s="168"/>
      <c r="S127" s="168"/>
      <c r="T127" s="168"/>
      <c r="U127" s="168"/>
      <c r="V127" s="25"/>
      <c r="W127" s="61"/>
      <c r="X127" s="25"/>
      <c r="Y127" s="70"/>
      <c r="Z127" s="70"/>
      <c r="AA127" s="70"/>
      <c r="AB127" s="70"/>
      <c r="AC127" s="70"/>
      <c r="AD127" s="70"/>
    </row>
    <row r="128" spans="1:30" ht="14.4" x14ac:dyDescent="0.3">
      <c r="A128" s="24"/>
      <c r="B128" s="36"/>
      <c r="C128" s="36"/>
      <c r="D128" s="61"/>
      <c r="E128" s="61"/>
      <c r="F128" s="25"/>
      <c r="G128" s="36"/>
      <c r="H128" s="39"/>
      <c r="I128" s="36"/>
      <c r="J128" s="25"/>
      <c r="K128" s="25"/>
      <c r="L128" s="25"/>
      <c r="M128" s="25"/>
      <c r="N128" s="58"/>
      <c r="O128" s="58"/>
      <c r="P128" s="25"/>
      <c r="Q128" s="168"/>
      <c r="R128" s="168"/>
      <c r="S128" s="168"/>
      <c r="T128" s="168"/>
      <c r="U128" s="168"/>
      <c r="V128" s="25"/>
      <c r="W128" s="61"/>
      <c r="X128" s="25"/>
      <c r="Y128" s="70"/>
      <c r="Z128" s="70"/>
      <c r="AA128" s="70"/>
      <c r="AB128" s="70"/>
      <c r="AC128" s="70"/>
      <c r="AD128" s="70"/>
    </row>
    <row r="129" spans="1:30" ht="14.4" x14ac:dyDescent="0.3">
      <c r="A129" s="24"/>
      <c r="B129" s="36"/>
      <c r="C129" s="36"/>
      <c r="D129" s="61"/>
      <c r="E129" s="61"/>
      <c r="F129" s="25"/>
      <c r="G129" s="36"/>
      <c r="H129" s="39"/>
      <c r="I129" s="36"/>
      <c r="J129" s="25"/>
      <c r="K129" s="25"/>
      <c r="L129" s="25"/>
      <c r="M129" s="25"/>
      <c r="N129" s="58"/>
      <c r="O129" s="58"/>
      <c r="P129" s="25"/>
      <c r="Q129" s="168"/>
      <c r="R129" s="168"/>
      <c r="S129" s="168"/>
      <c r="T129" s="168"/>
      <c r="U129" s="168"/>
      <c r="V129" s="25"/>
      <c r="W129" s="61"/>
      <c r="X129" s="25"/>
      <c r="Y129" s="70"/>
      <c r="Z129" s="70"/>
      <c r="AA129" s="70"/>
      <c r="AB129" s="70"/>
      <c r="AC129" s="70"/>
      <c r="AD129" s="70"/>
    </row>
    <row r="130" spans="1:30" ht="14.4" x14ac:dyDescent="0.3">
      <c r="A130" s="24"/>
      <c r="B130" s="36"/>
      <c r="C130" s="36"/>
      <c r="D130" s="61"/>
      <c r="E130" s="61"/>
      <c r="F130" s="25"/>
      <c r="G130" s="36"/>
      <c r="H130" s="39"/>
      <c r="I130" s="36"/>
      <c r="J130" s="25"/>
      <c r="K130" s="25"/>
      <c r="L130" s="25"/>
      <c r="M130" s="25"/>
      <c r="N130" s="58"/>
      <c r="O130" s="58"/>
      <c r="P130" s="25"/>
      <c r="Q130" s="168"/>
      <c r="R130" s="168"/>
      <c r="S130" s="168"/>
      <c r="T130" s="168"/>
      <c r="U130" s="168"/>
      <c r="V130" s="25"/>
      <c r="W130" s="61"/>
      <c r="X130" s="25"/>
      <c r="Y130" s="70"/>
      <c r="Z130" s="70"/>
      <c r="AA130" s="70"/>
      <c r="AB130" s="70"/>
      <c r="AC130" s="70"/>
      <c r="AD130" s="70"/>
    </row>
    <row r="131" spans="1:30" ht="14.4" x14ac:dyDescent="0.3">
      <c r="A131" s="24"/>
      <c r="B131" s="36"/>
      <c r="C131" s="36"/>
      <c r="D131" s="61"/>
      <c r="E131" s="61"/>
      <c r="F131" s="25"/>
      <c r="G131" s="36"/>
      <c r="H131" s="39"/>
      <c r="I131" s="36"/>
      <c r="J131" s="25"/>
      <c r="K131" s="25"/>
      <c r="L131" s="25"/>
      <c r="M131" s="25"/>
      <c r="N131" s="58"/>
      <c r="O131" s="58"/>
      <c r="P131" s="25"/>
      <c r="Q131" s="168"/>
      <c r="R131" s="168"/>
      <c r="S131" s="168"/>
      <c r="T131" s="168"/>
      <c r="U131" s="168"/>
      <c r="V131" s="25"/>
      <c r="W131" s="61"/>
      <c r="X131" s="25"/>
      <c r="Y131" s="70"/>
      <c r="Z131" s="70"/>
      <c r="AA131" s="70"/>
      <c r="AB131" s="70"/>
      <c r="AC131" s="70"/>
      <c r="AD131" s="70"/>
    </row>
    <row r="132" spans="1:30" ht="14.4" x14ac:dyDescent="0.3">
      <c r="A132" s="24"/>
      <c r="B132" s="36"/>
      <c r="C132" s="36"/>
      <c r="D132" s="61"/>
      <c r="E132" s="61"/>
      <c r="F132" s="25"/>
      <c r="G132" s="36"/>
      <c r="H132" s="39"/>
      <c r="I132" s="36"/>
      <c r="J132" s="25"/>
      <c r="K132" s="25"/>
      <c r="L132" s="25"/>
      <c r="M132" s="25"/>
      <c r="N132" s="58"/>
      <c r="O132" s="58"/>
      <c r="P132" s="25"/>
      <c r="Q132" s="168"/>
      <c r="R132" s="168"/>
      <c r="S132" s="168"/>
      <c r="T132" s="168"/>
      <c r="U132" s="168"/>
      <c r="V132" s="25"/>
      <c r="W132" s="61"/>
      <c r="X132" s="25"/>
      <c r="Y132" s="70"/>
      <c r="Z132" s="70"/>
      <c r="AA132" s="70"/>
      <c r="AB132" s="70"/>
      <c r="AC132" s="70"/>
      <c r="AD132" s="70"/>
    </row>
    <row r="133" spans="1:30" ht="14.4" x14ac:dyDescent="0.3">
      <c r="A133" s="24"/>
      <c r="B133" s="36"/>
      <c r="C133" s="36"/>
      <c r="D133" s="61"/>
      <c r="E133" s="61"/>
      <c r="F133" s="25"/>
      <c r="G133" s="36"/>
      <c r="H133" s="39"/>
      <c r="I133" s="36"/>
      <c r="J133" s="25"/>
      <c r="K133" s="25"/>
      <c r="L133" s="25"/>
      <c r="M133" s="25"/>
      <c r="N133" s="58"/>
      <c r="O133" s="58"/>
      <c r="P133" s="25"/>
      <c r="Q133" s="168"/>
      <c r="R133" s="168"/>
      <c r="S133" s="168"/>
      <c r="T133" s="168"/>
      <c r="U133" s="168"/>
      <c r="V133" s="25"/>
      <c r="W133" s="61"/>
      <c r="X133" s="25"/>
      <c r="Y133" s="70"/>
      <c r="Z133" s="70"/>
      <c r="AA133" s="70"/>
      <c r="AB133" s="70"/>
      <c r="AC133" s="70"/>
      <c r="AD133" s="70"/>
    </row>
    <row r="134" spans="1:30" ht="14.4" x14ac:dyDescent="0.3">
      <c r="A134" s="24"/>
      <c r="B134" s="36"/>
      <c r="C134" s="36"/>
      <c r="D134" s="61"/>
      <c r="E134" s="61"/>
      <c r="F134" s="25"/>
      <c r="G134" s="36"/>
      <c r="H134" s="39"/>
      <c r="I134" s="36"/>
      <c r="J134" s="25"/>
      <c r="K134" s="25"/>
      <c r="L134" s="25"/>
      <c r="M134" s="25"/>
      <c r="N134" s="58"/>
      <c r="O134" s="58"/>
      <c r="P134" s="25"/>
      <c r="Q134" s="168"/>
      <c r="R134" s="168"/>
      <c r="S134" s="168"/>
      <c r="T134" s="168"/>
      <c r="U134" s="168"/>
      <c r="V134" s="25"/>
      <c r="W134" s="61"/>
      <c r="X134" s="25"/>
      <c r="Y134" s="70"/>
      <c r="Z134" s="70"/>
      <c r="AA134" s="70"/>
      <c r="AB134" s="70"/>
      <c r="AC134" s="70"/>
      <c r="AD134" s="70"/>
    </row>
    <row r="135" spans="1:30" ht="14.4" x14ac:dyDescent="0.3">
      <c r="A135" s="24"/>
      <c r="B135" s="36"/>
      <c r="C135" s="36"/>
      <c r="D135" s="61"/>
      <c r="E135" s="61"/>
      <c r="F135" s="25"/>
      <c r="G135" s="36"/>
      <c r="H135" s="39"/>
      <c r="I135" s="36"/>
      <c r="J135" s="25"/>
      <c r="K135" s="25"/>
      <c r="L135" s="25"/>
      <c r="M135" s="25"/>
      <c r="N135" s="58"/>
      <c r="O135" s="58"/>
      <c r="P135" s="25"/>
      <c r="Q135" s="168"/>
      <c r="R135" s="168"/>
      <c r="S135" s="168"/>
      <c r="T135" s="168"/>
      <c r="U135" s="168"/>
      <c r="V135" s="25"/>
      <c r="W135" s="61"/>
      <c r="X135" s="25"/>
      <c r="Y135" s="70"/>
      <c r="Z135" s="70"/>
      <c r="AA135" s="70"/>
      <c r="AB135" s="70"/>
      <c r="AC135" s="70"/>
      <c r="AD135" s="70"/>
    </row>
    <row r="136" spans="1:30" ht="14.4" x14ac:dyDescent="0.3">
      <c r="A136" s="24"/>
      <c r="B136" s="36"/>
      <c r="C136" s="36"/>
      <c r="D136" s="61"/>
      <c r="E136" s="61"/>
      <c r="F136" s="25"/>
      <c r="G136" s="36"/>
      <c r="H136" s="39"/>
      <c r="I136" s="36"/>
      <c r="J136" s="25"/>
      <c r="K136" s="25"/>
      <c r="L136" s="25"/>
      <c r="M136" s="25"/>
      <c r="N136" s="58"/>
      <c r="O136" s="58"/>
      <c r="P136" s="25"/>
      <c r="Q136" s="168"/>
      <c r="R136" s="168"/>
      <c r="S136" s="168"/>
      <c r="T136" s="168"/>
      <c r="U136" s="168"/>
      <c r="V136" s="25"/>
      <c r="W136" s="61"/>
      <c r="X136" s="25"/>
      <c r="Y136" s="70"/>
      <c r="Z136" s="70"/>
      <c r="AA136" s="70"/>
      <c r="AB136" s="70"/>
      <c r="AC136" s="70"/>
      <c r="AD136" s="70"/>
    </row>
    <row r="137" spans="1:30" ht="14.4" x14ac:dyDescent="0.3">
      <c r="A137" s="24"/>
      <c r="B137" s="36"/>
      <c r="C137" s="36"/>
      <c r="D137" s="61"/>
      <c r="E137" s="61"/>
      <c r="F137" s="25"/>
      <c r="G137" s="36"/>
      <c r="H137" s="39"/>
      <c r="I137" s="36"/>
      <c r="J137" s="25"/>
      <c r="K137" s="25"/>
      <c r="L137" s="25"/>
      <c r="M137" s="25"/>
      <c r="N137" s="58"/>
      <c r="O137" s="58"/>
      <c r="P137" s="25"/>
      <c r="Q137" s="168"/>
      <c r="R137" s="168"/>
      <c r="S137" s="168"/>
      <c r="T137" s="168"/>
      <c r="U137" s="168"/>
      <c r="V137" s="25"/>
      <c r="W137" s="61"/>
      <c r="X137" s="25"/>
      <c r="Y137" s="70"/>
      <c r="Z137" s="70"/>
      <c r="AA137" s="70"/>
      <c r="AB137" s="70"/>
      <c r="AC137" s="70"/>
      <c r="AD137" s="70"/>
    </row>
    <row r="138" spans="1:30" ht="14.4" x14ac:dyDescent="0.3">
      <c r="A138" s="24"/>
      <c r="B138" s="36"/>
      <c r="C138" s="36"/>
      <c r="D138" s="61"/>
      <c r="E138" s="61"/>
      <c r="F138" s="25"/>
      <c r="G138" s="36"/>
      <c r="H138" s="39"/>
      <c r="I138" s="36"/>
      <c r="J138" s="25"/>
      <c r="K138" s="25"/>
      <c r="L138" s="25"/>
      <c r="M138" s="25"/>
      <c r="N138" s="58"/>
      <c r="O138" s="58"/>
      <c r="P138" s="25"/>
      <c r="Q138" s="168"/>
      <c r="R138" s="168"/>
      <c r="S138" s="168"/>
      <c r="T138" s="168"/>
      <c r="U138" s="168"/>
      <c r="V138" s="25"/>
      <c r="W138" s="61"/>
      <c r="X138" s="25"/>
      <c r="Y138" s="70"/>
      <c r="Z138" s="70"/>
      <c r="AA138" s="70"/>
      <c r="AB138" s="70"/>
      <c r="AC138" s="70"/>
      <c r="AD138" s="70"/>
    </row>
    <row r="139" spans="1:30" ht="14.4" x14ac:dyDescent="0.3">
      <c r="A139" s="24"/>
      <c r="B139" s="36"/>
      <c r="C139" s="36"/>
      <c r="D139" s="61"/>
      <c r="E139" s="61"/>
      <c r="F139" s="25"/>
      <c r="G139" s="36"/>
      <c r="H139" s="39"/>
      <c r="I139" s="36"/>
      <c r="J139" s="25"/>
      <c r="K139" s="25"/>
      <c r="L139" s="25"/>
      <c r="M139" s="25"/>
      <c r="N139" s="58"/>
      <c r="O139" s="58"/>
      <c r="P139" s="25"/>
      <c r="Q139" s="168"/>
      <c r="R139" s="168"/>
      <c r="S139" s="168"/>
      <c r="T139" s="168"/>
      <c r="U139" s="168"/>
      <c r="V139" s="25"/>
      <c r="W139" s="61"/>
      <c r="X139" s="25"/>
      <c r="Y139" s="70"/>
      <c r="Z139" s="70"/>
      <c r="AA139" s="70"/>
      <c r="AB139" s="70"/>
      <c r="AC139" s="70"/>
      <c r="AD139" s="70"/>
    </row>
    <row r="140" spans="1:30" ht="14.4" x14ac:dyDescent="0.3">
      <c r="A140" s="24"/>
      <c r="B140" s="36"/>
      <c r="C140" s="36"/>
      <c r="D140" s="61"/>
      <c r="E140" s="61"/>
      <c r="F140" s="25"/>
      <c r="G140" s="36"/>
      <c r="H140" s="39"/>
      <c r="I140" s="36"/>
      <c r="J140" s="25"/>
      <c r="K140" s="25"/>
      <c r="L140" s="25"/>
      <c r="M140" s="25"/>
      <c r="N140" s="58"/>
      <c r="O140" s="58"/>
      <c r="P140" s="25"/>
      <c r="Q140" s="168"/>
      <c r="R140" s="168"/>
      <c r="S140" s="168"/>
      <c r="T140" s="168"/>
      <c r="U140" s="168"/>
      <c r="V140" s="25"/>
      <c r="W140" s="61"/>
      <c r="X140" s="25"/>
      <c r="Y140" s="70"/>
      <c r="Z140" s="70"/>
      <c r="AA140" s="70"/>
      <c r="AB140" s="70"/>
      <c r="AC140" s="70"/>
      <c r="AD140" s="70"/>
    </row>
    <row r="141" spans="1:30" ht="14.4" x14ac:dyDescent="0.3">
      <c r="A141" s="24"/>
      <c r="B141" s="36"/>
      <c r="C141" s="36"/>
      <c r="D141" s="61"/>
      <c r="E141" s="61"/>
      <c r="F141" s="25"/>
      <c r="G141" s="36"/>
      <c r="H141" s="39"/>
      <c r="I141" s="36"/>
      <c r="J141" s="25"/>
      <c r="K141" s="25"/>
      <c r="L141" s="25"/>
      <c r="M141" s="25"/>
      <c r="N141" s="58"/>
      <c r="O141" s="58"/>
      <c r="P141" s="25"/>
      <c r="Q141" s="168"/>
      <c r="R141" s="168"/>
      <c r="S141" s="168"/>
      <c r="T141" s="168"/>
      <c r="U141" s="168"/>
      <c r="V141" s="25"/>
      <c r="W141" s="61"/>
      <c r="X141" s="25"/>
      <c r="Y141" s="70"/>
      <c r="Z141" s="70"/>
      <c r="AA141" s="70"/>
      <c r="AB141" s="70"/>
      <c r="AC141" s="70"/>
      <c r="AD141" s="70"/>
    </row>
    <row r="142" spans="1:30" ht="14.4" x14ac:dyDescent="0.3">
      <c r="A142" s="24"/>
      <c r="B142" s="36"/>
      <c r="C142" s="36"/>
      <c r="D142" s="61"/>
      <c r="E142" s="61"/>
      <c r="F142" s="25"/>
      <c r="G142" s="36"/>
      <c r="H142" s="39"/>
      <c r="I142" s="36"/>
      <c r="J142" s="25"/>
      <c r="K142" s="25"/>
      <c r="L142" s="25"/>
      <c r="M142" s="25"/>
      <c r="N142" s="58"/>
      <c r="O142" s="58"/>
      <c r="P142" s="25"/>
      <c r="Q142" s="168"/>
      <c r="R142" s="168"/>
      <c r="S142" s="168"/>
      <c r="T142" s="168"/>
      <c r="U142" s="168"/>
      <c r="V142" s="25"/>
      <c r="W142" s="61"/>
      <c r="X142" s="25"/>
      <c r="Y142" s="70"/>
      <c r="Z142" s="70"/>
      <c r="AA142" s="70"/>
      <c r="AB142" s="70"/>
      <c r="AC142" s="70"/>
      <c r="AD142" s="70"/>
    </row>
    <row r="143" spans="1:30" ht="14.4" x14ac:dyDescent="0.3">
      <c r="A143" s="24"/>
      <c r="B143" s="36"/>
      <c r="C143" s="36"/>
      <c r="D143" s="61"/>
      <c r="E143" s="61"/>
      <c r="F143" s="25"/>
      <c r="G143" s="36"/>
      <c r="H143" s="39"/>
      <c r="I143" s="36"/>
      <c r="J143" s="25"/>
      <c r="K143" s="25"/>
      <c r="L143" s="25"/>
      <c r="M143" s="25"/>
      <c r="N143" s="58"/>
      <c r="O143" s="58"/>
      <c r="P143" s="25"/>
      <c r="Q143" s="168"/>
      <c r="R143" s="168"/>
      <c r="S143" s="168"/>
      <c r="T143" s="168"/>
      <c r="U143" s="168"/>
      <c r="V143" s="25"/>
      <c r="W143" s="61"/>
      <c r="X143" s="25"/>
      <c r="Y143" s="70"/>
      <c r="Z143" s="70"/>
      <c r="AA143" s="70"/>
      <c r="AB143" s="70"/>
      <c r="AC143" s="70"/>
      <c r="AD143" s="70"/>
    </row>
    <row r="144" spans="1:30" ht="14.4" x14ac:dyDescent="0.3">
      <c r="A144" s="24"/>
      <c r="B144" s="36"/>
      <c r="C144" s="36"/>
      <c r="D144" s="61"/>
      <c r="E144" s="61"/>
      <c r="F144" s="25"/>
      <c r="G144" s="36"/>
      <c r="H144" s="39"/>
      <c r="I144" s="36"/>
      <c r="J144" s="25"/>
      <c r="K144" s="25"/>
      <c r="L144" s="25"/>
      <c r="M144" s="25"/>
      <c r="N144" s="58"/>
      <c r="O144" s="58"/>
      <c r="P144" s="25"/>
      <c r="Q144" s="168"/>
      <c r="R144" s="168"/>
      <c r="S144" s="168"/>
      <c r="T144" s="168"/>
      <c r="U144" s="168"/>
      <c r="V144" s="25"/>
      <c r="W144" s="61"/>
      <c r="X144" s="25"/>
      <c r="Y144" s="70"/>
      <c r="Z144" s="70"/>
      <c r="AA144" s="70"/>
      <c r="AB144" s="70"/>
      <c r="AC144" s="70"/>
      <c r="AD144" s="70"/>
    </row>
    <row r="145" spans="1:30" ht="14.4" x14ac:dyDescent="0.3">
      <c r="A145" s="24"/>
      <c r="B145" s="36"/>
      <c r="C145" s="36"/>
      <c r="D145" s="61"/>
      <c r="E145" s="61"/>
      <c r="F145" s="25"/>
      <c r="G145" s="36"/>
      <c r="H145" s="39"/>
      <c r="I145" s="36"/>
      <c r="J145" s="25"/>
      <c r="K145" s="25"/>
      <c r="L145" s="25"/>
      <c r="M145" s="25"/>
      <c r="N145" s="58"/>
      <c r="O145" s="58"/>
      <c r="P145" s="25"/>
      <c r="Q145" s="168"/>
      <c r="R145" s="168"/>
      <c r="S145" s="168"/>
      <c r="T145" s="168"/>
      <c r="U145" s="168"/>
      <c r="V145" s="25"/>
      <c r="W145" s="61"/>
      <c r="X145" s="25"/>
      <c r="Y145" s="70"/>
      <c r="Z145" s="70"/>
      <c r="AA145" s="70"/>
      <c r="AB145" s="70"/>
      <c r="AC145" s="70"/>
      <c r="AD145" s="70"/>
    </row>
    <row r="146" spans="1:30" ht="14.4" x14ac:dyDescent="0.3">
      <c r="A146" s="24"/>
      <c r="B146" s="36"/>
      <c r="C146" s="36"/>
      <c r="D146" s="61"/>
      <c r="E146" s="61"/>
      <c r="F146" s="25"/>
      <c r="G146" s="36"/>
      <c r="H146" s="39"/>
      <c r="I146" s="36"/>
      <c r="J146" s="25"/>
      <c r="K146" s="25"/>
      <c r="L146" s="25"/>
      <c r="M146" s="25"/>
      <c r="N146" s="58"/>
      <c r="O146" s="58"/>
      <c r="P146" s="25"/>
      <c r="Q146" s="168"/>
      <c r="R146" s="168"/>
      <c r="S146" s="168"/>
      <c r="T146" s="168"/>
      <c r="U146" s="168"/>
      <c r="V146" s="25"/>
      <c r="W146" s="61"/>
      <c r="X146" s="25"/>
      <c r="Y146" s="70"/>
      <c r="Z146" s="70"/>
      <c r="AA146" s="70"/>
      <c r="AB146" s="70"/>
      <c r="AC146" s="70"/>
      <c r="AD146" s="70"/>
    </row>
    <row r="147" spans="1:30" ht="14.4" x14ac:dyDescent="0.3">
      <c r="A147" s="24"/>
      <c r="B147" s="36"/>
      <c r="C147" s="36"/>
      <c r="D147" s="61"/>
      <c r="E147" s="61"/>
      <c r="F147" s="25"/>
      <c r="G147" s="36"/>
      <c r="H147" s="39"/>
      <c r="I147" s="36"/>
      <c r="J147" s="25"/>
      <c r="K147" s="25"/>
      <c r="L147" s="25"/>
      <c r="M147" s="25"/>
      <c r="N147" s="58"/>
      <c r="O147" s="58"/>
      <c r="P147" s="25"/>
      <c r="Q147" s="168"/>
      <c r="R147" s="168"/>
      <c r="S147" s="168"/>
      <c r="T147" s="168"/>
      <c r="U147" s="168"/>
      <c r="V147" s="25"/>
      <c r="W147" s="61"/>
      <c r="X147" s="25"/>
      <c r="Y147" s="70"/>
      <c r="Z147" s="70"/>
      <c r="AA147" s="70"/>
      <c r="AB147" s="70"/>
      <c r="AC147" s="70"/>
      <c r="AD147" s="70"/>
    </row>
    <row r="148" spans="1:30" ht="14.4" x14ac:dyDescent="0.3">
      <c r="A148" s="24"/>
      <c r="B148" s="36"/>
      <c r="C148" s="36"/>
      <c r="D148" s="61"/>
      <c r="E148" s="61"/>
      <c r="F148" s="25"/>
      <c r="G148" s="36"/>
      <c r="H148" s="39"/>
      <c r="I148" s="36"/>
      <c r="J148" s="25"/>
      <c r="K148" s="25"/>
      <c r="L148" s="25"/>
      <c r="M148" s="25"/>
      <c r="N148" s="58"/>
      <c r="O148" s="58"/>
      <c r="P148" s="25"/>
      <c r="Q148" s="168"/>
      <c r="R148" s="168"/>
      <c r="S148" s="168"/>
      <c r="T148" s="168"/>
      <c r="U148" s="168"/>
      <c r="V148" s="25"/>
      <c r="W148" s="61"/>
      <c r="X148" s="25"/>
      <c r="Y148" s="70"/>
      <c r="Z148" s="70"/>
      <c r="AA148" s="70"/>
      <c r="AB148" s="70"/>
      <c r="AC148" s="70"/>
      <c r="AD148" s="70"/>
    </row>
    <row r="149" spans="1:30" ht="14.4" x14ac:dyDescent="0.3">
      <c r="A149" s="24"/>
      <c r="B149" s="36"/>
      <c r="C149" s="36"/>
      <c r="D149" s="61"/>
      <c r="E149" s="61"/>
      <c r="F149" s="25"/>
      <c r="G149" s="36"/>
      <c r="H149" s="39"/>
      <c r="I149" s="36"/>
      <c r="J149" s="25"/>
      <c r="K149" s="25"/>
      <c r="L149" s="25"/>
      <c r="M149" s="25"/>
      <c r="N149" s="58"/>
      <c r="O149" s="58"/>
      <c r="P149" s="25"/>
      <c r="Q149" s="168"/>
      <c r="R149" s="168"/>
      <c r="S149" s="168"/>
      <c r="T149" s="168"/>
      <c r="U149" s="168"/>
      <c r="V149" s="25"/>
      <c r="W149" s="61"/>
      <c r="X149" s="25"/>
      <c r="Y149" s="70"/>
      <c r="Z149" s="70"/>
      <c r="AA149" s="70"/>
      <c r="AB149" s="70"/>
      <c r="AC149" s="70"/>
      <c r="AD149" s="70"/>
    </row>
    <row r="150" spans="1:30" ht="14.4" x14ac:dyDescent="0.3">
      <c r="A150" s="24"/>
      <c r="B150" s="36"/>
      <c r="C150" s="36"/>
      <c r="D150" s="61"/>
      <c r="E150" s="61"/>
      <c r="F150" s="25"/>
      <c r="G150" s="36"/>
      <c r="H150" s="39"/>
      <c r="I150" s="36"/>
      <c r="J150" s="25"/>
      <c r="K150" s="25"/>
      <c r="L150" s="25"/>
      <c r="M150" s="25"/>
      <c r="N150" s="58"/>
      <c r="O150" s="58"/>
      <c r="P150" s="25"/>
      <c r="Q150" s="168"/>
      <c r="R150" s="168"/>
      <c r="S150" s="168"/>
      <c r="T150" s="168"/>
      <c r="U150" s="168"/>
      <c r="V150" s="25"/>
      <c r="W150" s="61"/>
      <c r="X150" s="25"/>
      <c r="Y150" s="70"/>
      <c r="Z150" s="70"/>
      <c r="AA150" s="70"/>
      <c r="AB150" s="70"/>
      <c r="AC150" s="70"/>
      <c r="AD150" s="70"/>
    </row>
    <row r="151" spans="1:30" ht="14.4" x14ac:dyDescent="0.3">
      <c r="A151" s="24"/>
      <c r="B151" s="36"/>
      <c r="C151" s="36"/>
      <c r="D151" s="61"/>
      <c r="E151" s="61"/>
      <c r="F151" s="25"/>
      <c r="G151" s="36"/>
      <c r="H151" s="39"/>
      <c r="I151" s="36"/>
      <c r="J151" s="25"/>
      <c r="K151" s="25"/>
      <c r="L151" s="25"/>
      <c r="M151" s="25"/>
      <c r="N151" s="58"/>
      <c r="O151" s="58"/>
      <c r="P151" s="25"/>
      <c r="Q151" s="168"/>
      <c r="R151" s="168"/>
      <c r="S151" s="168"/>
      <c r="T151" s="168"/>
      <c r="U151" s="168"/>
      <c r="V151" s="25"/>
      <c r="W151" s="61"/>
      <c r="X151" s="25"/>
      <c r="Y151" s="70"/>
      <c r="Z151" s="70"/>
      <c r="AA151" s="70"/>
      <c r="AB151" s="70"/>
      <c r="AC151" s="70"/>
      <c r="AD151" s="70"/>
    </row>
    <row r="152" spans="1:30" ht="14.4" x14ac:dyDescent="0.3">
      <c r="A152" s="24"/>
      <c r="B152" s="36"/>
      <c r="C152" s="36"/>
      <c r="D152" s="61"/>
      <c r="E152" s="61"/>
      <c r="F152" s="25"/>
      <c r="G152" s="36"/>
      <c r="H152" s="39"/>
      <c r="I152" s="36"/>
      <c r="J152" s="25"/>
      <c r="K152" s="25"/>
      <c r="L152" s="25"/>
      <c r="M152" s="25"/>
      <c r="N152" s="58"/>
      <c r="O152" s="58"/>
      <c r="P152" s="25"/>
      <c r="Q152" s="168"/>
      <c r="R152" s="168"/>
      <c r="S152" s="168"/>
      <c r="T152" s="168"/>
      <c r="U152" s="168"/>
      <c r="V152" s="25"/>
      <c r="W152" s="61"/>
      <c r="X152" s="25"/>
      <c r="Y152" s="70"/>
      <c r="Z152" s="70"/>
      <c r="AA152" s="70"/>
      <c r="AB152" s="70"/>
      <c r="AC152" s="70"/>
      <c r="AD152" s="70"/>
    </row>
    <row r="153" spans="1:30" ht="14.4" x14ac:dyDescent="0.3">
      <c r="A153" s="24"/>
      <c r="B153" s="36"/>
      <c r="C153" s="36"/>
      <c r="D153" s="61"/>
      <c r="E153" s="61"/>
      <c r="F153" s="25"/>
      <c r="G153" s="36"/>
      <c r="H153" s="39"/>
      <c r="I153" s="36"/>
      <c r="J153" s="25"/>
      <c r="K153" s="25"/>
      <c r="L153" s="25"/>
      <c r="M153" s="25"/>
      <c r="N153" s="58"/>
      <c r="O153" s="58"/>
      <c r="P153" s="25"/>
      <c r="Q153" s="168"/>
      <c r="R153" s="168"/>
      <c r="S153" s="168"/>
      <c r="T153" s="168"/>
      <c r="U153" s="168"/>
      <c r="V153" s="25"/>
      <c r="W153" s="61"/>
      <c r="X153" s="25"/>
      <c r="Y153" s="70"/>
      <c r="Z153" s="70"/>
      <c r="AA153" s="70"/>
      <c r="AB153" s="70"/>
      <c r="AC153" s="70"/>
      <c r="AD153" s="70"/>
    </row>
    <row r="154" spans="1:30" ht="14.4" x14ac:dyDescent="0.3">
      <c r="A154" s="24"/>
      <c r="B154" s="36"/>
      <c r="C154" s="36"/>
      <c r="D154" s="61"/>
      <c r="E154" s="61"/>
      <c r="F154" s="25"/>
      <c r="G154" s="36"/>
      <c r="H154" s="39"/>
      <c r="I154" s="36"/>
      <c r="J154" s="25"/>
      <c r="K154" s="25"/>
      <c r="L154" s="25"/>
      <c r="M154" s="25"/>
      <c r="N154" s="58"/>
      <c r="O154" s="58"/>
      <c r="P154" s="25"/>
      <c r="Q154" s="168"/>
      <c r="R154" s="168"/>
      <c r="S154" s="168"/>
      <c r="T154" s="168"/>
      <c r="U154" s="168"/>
      <c r="V154" s="25"/>
      <c r="W154" s="61"/>
      <c r="X154" s="25"/>
      <c r="Y154" s="70"/>
      <c r="Z154" s="70"/>
      <c r="AA154" s="70"/>
      <c r="AB154" s="70"/>
      <c r="AC154" s="70"/>
      <c r="AD154" s="70"/>
    </row>
    <row r="155" spans="1:30" ht="14.4" x14ac:dyDescent="0.3">
      <c r="A155" s="24"/>
      <c r="B155" s="36"/>
      <c r="C155" s="36"/>
      <c r="D155" s="61"/>
      <c r="E155" s="61"/>
      <c r="F155" s="25"/>
      <c r="G155" s="36"/>
      <c r="H155" s="39"/>
      <c r="I155" s="36"/>
      <c r="J155" s="25"/>
      <c r="K155" s="25"/>
      <c r="L155" s="25"/>
      <c r="M155" s="25"/>
      <c r="N155" s="58"/>
      <c r="O155" s="58"/>
      <c r="P155" s="25"/>
      <c r="Q155" s="168"/>
      <c r="R155" s="168"/>
      <c r="S155" s="168"/>
      <c r="T155" s="168"/>
      <c r="U155" s="168"/>
      <c r="V155" s="25"/>
      <c r="W155" s="61"/>
      <c r="X155" s="25"/>
      <c r="Y155" s="70"/>
      <c r="Z155" s="70"/>
      <c r="AA155" s="70"/>
      <c r="AB155" s="70"/>
      <c r="AC155" s="70"/>
      <c r="AD155" s="70"/>
    </row>
    <row r="156" spans="1:30" ht="14.4" x14ac:dyDescent="0.3">
      <c r="A156" s="24"/>
      <c r="B156" s="36"/>
      <c r="C156" s="36"/>
      <c r="D156" s="61"/>
      <c r="E156" s="61"/>
      <c r="F156" s="25"/>
      <c r="G156" s="36"/>
      <c r="H156" s="39"/>
      <c r="I156" s="36"/>
      <c r="J156" s="25"/>
      <c r="K156" s="25"/>
      <c r="L156" s="25"/>
      <c r="M156" s="25"/>
      <c r="N156" s="58"/>
      <c r="O156" s="58"/>
      <c r="P156" s="25"/>
      <c r="Q156" s="168"/>
      <c r="R156" s="168"/>
      <c r="S156" s="168"/>
      <c r="T156" s="168"/>
      <c r="U156" s="168"/>
      <c r="V156" s="25"/>
      <c r="W156" s="61"/>
      <c r="X156" s="25"/>
      <c r="Y156" s="70"/>
      <c r="Z156" s="70"/>
      <c r="AA156" s="70"/>
      <c r="AB156" s="70"/>
      <c r="AC156" s="70"/>
      <c r="AD156" s="70"/>
    </row>
    <row r="157" spans="1:30" ht="14.4" x14ac:dyDescent="0.3">
      <c r="A157" s="24"/>
      <c r="B157" s="36"/>
      <c r="C157" s="36"/>
      <c r="D157" s="61"/>
      <c r="E157" s="61"/>
      <c r="F157" s="25"/>
      <c r="G157" s="36"/>
      <c r="H157" s="39"/>
      <c r="I157" s="36"/>
      <c r="J157" s="25"/>
      <c r="K157" s="25"/>
      <c r="L157" s="25"/>
      <c r="M157" s="25"/>
      <c r="N157" s="58"/>
      <c r="O157" s="58"/>
      <c r="P157" s="25"/>
      <c r="Q157" s="168"/>
      <c r="R157" s="168"/>
      <c r="S157" s="168"/>
      <c r="T157" s="168"/>
      <c r="U157" s="168"/>
      <c r="V157" s="25"/>
      <c r="W157" s="61"/>
      <c r="X157" s="25"/>
      <c r="Y157" s="70"/>
      <c r="Z157" s="70"/>
      <c r="AA157" s="70"/>
      <c r="AB157" s="70"/>
      <c r="AC157" s="70"/>
      <c r="AD157" s="70"/>
    </row>
    <row r="158" spans="1:30" ht="14.4" x14ac:dyDescent="0.3">
      <c r="A158" s="24"/>
      <c r="B158" s="36"/>
      <c r="C158" s="36"/>
      <c r="D158" s="61"/>
      <c r="E158" s="61"/>
      <c r="F158" s="25"/>
      <c r="G158" s="36"/>
      <c r="H158" s="39"/>
      <c r="I158" s="36"/>
      <c r="J158" s="25"/>
      <c r="K158" s="25"/>
      <c r="L158" s="25"/>
      <c r="M158" s="25"/>
      <c r="N158" s="58"/>
      <c r="O158" s="58"/>
      <c r="P158" s="25"/>
      <c r="Q158" s="168"/>
      <c r="R158" s="168"/>
      <c r="S158" s="168"/>
      <c r="T158" s="168"/>
      <c r="U158" s="168"/>
      <c r="V158" s="25"/>
      <c r="W158" s="61"/>
      <c r="X158" s="25"/>
      <c r="Y158" s="70"/>
      <c r="Z158" s="70"/>
      <c r="AA158" s="70"/>
      <c r="AB158" s="70"/>
      <c r="AC158" s="70"/>
      <c r="AD158" s="70"/>
    </row>
    <row r="159" spans="1:30" ht="14.4" x14ac:dyDescent="0.3">
      <c r="A159" s="24"/>
      <c r="B159" s="36"/>
      <c r="C159" s="36"/>
      <c r="D159" s="61"/>
      <c r="E159" s="61"/>
      <c r="F159" s="25"/>
      <c r="G159" s="36"/>
      <c r="H159" s="39"/>
      <c r="I159" s="36"/>
      <c r="J159" s="25"/>
      <c r="K159" s="25"/>
      <c r="L159" s="25"/>
      <c r="M159" s="25"/>
      <c r="N159" s="58"/>
      <c r="O159" s="58"/>
      <c r="P159" s="25"/>
      <c r="Q159" s="168"/>
      <c r="R159" s="168"/>
      <c r="S159" s="168"/>
      <c r="T159" s="168"/>
      <c r="U159" s="168"/>
      <c r="V159" s="25"/>
      <c r="W159" s="61"/>
      <c r="X159" s="25"/>
      <c r="Y159" s="70"/>
      <c r="Z159" s="70"/>
      <c r="AA159" s="70"/>
      <c r="AB159" s="70"/>
      <c r="AC159" s="70"/>
      <c r="AD159" s="70"/>
    </row>
    <row r="165" spans="1:30" ht="13.2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8"/>
      <c r="R165" s="118"/>
      <c r="S165" s="118"/>
      <c r="T165" s="118"/>
      <c r="U165" s="118"/>
      <c r="V165"/>
      <c r="W165"/>
      <c r="X165"/>
      <c r="Y165"/>
      <c r="Z165"/>
      <c r="AA165"/>
      <c r="AB165"/>
      <c r="AC165"/>
      <c r="AD165"/>
    </row>
    <row r="166" spans="1:30" ht="13.2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8"/>
      <c r="R166" s="118"/>
      <c r="S166" s="118"/>
      <c r="T166" s="118"/>
      <c r="U166" s="118"/>
      <c r="V166"/>
      <c r="W166"/>
      <c r="X166"/>
      <c r="Y166"/>
      <c r="Z166"/>
      <c r="AA166"/>
      <c r="AB166"/>
      <c r="AC166"/>
      <c r="AD166"/>
    </row>
    <row r="167" spans="1:30" ht="13.2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8"/>
      <c r="R167" s="118"/>
      <c r="S167" s="118"/>
      <c r="T167" s="118"/>
      <c r="U167" s="118"/>
      <c r="V167"/>
      <c r="W167"/>
      <c r="X167"/>
      <c r="Y167"/>
      <c r="Z167"/>
      <c r="AA167"/>
      <c r="AB167"/>
      <c r="AC167"/>
      <c r="AD167"/>
    </row>
    <row r="168" spans="1:30" ht="13.2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8"/>
      <c r="R168" s="118"/>
      <c r="S168" s="118"/>
      <c r="T168" s="118"/>
      <c r="U168" s="118"/>
      <c r="V168"/>
      <c r="W168"/>
      <c r="X168"/>
      <c r="Y168"/>
      <c r="Z168"/>
      <c r="AA168"/>
      <c r="AB168"/>
      <c r="AC168"/>
      <c r="AD168"/>
    </row>
    <row r="169" spans="1:30" ht="13.2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8"/>
      <c r="R169" s="118"/>
      <c r="S169" s="118"/>
      <c r="T169" s="118"/>
      <c r="U169" s="118"/>
      <c r="V169"/>
      <c r="W169"/>
      <c r="X169"/>
      <c r="Y169"/>
      <c r="Z169"/>
      <c r="AA169"/>
      <c r="AB169"/>
      <c r="AC169"/>
      <c r="AD169"/>
    </row>
    <row r="170" spans="1:30" ht="13.2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8"/>
      <c r="R170" s="118"/>
      <c r="S170" s="118"/>
      <c r="T170" s="118"/>
      <c r="U170" s="118"/>
      <c r="V170"/>
      <c r="W170"/>
      <c r="X170"/>
      <c r="Y170"/>
      <c r="Z170"/>
      <c r="AA170"/>
      <c r="AB170"/>
      <c r="AC170"/>
      <c r="AD170"/>
    </row>
    <row r="171" spans="1:30" ht="13.2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8"/>
      <c r="R171" s="118"/>
      <c r="S171" s="118"/>
      <c r="T171" s="118"/>
      <c r="U171" s="118"/>
      <c r="V171"/>
      <c r="W171"/>
      <c r="X171"/>
      <c r="Y171"/>
      <c r="Z171"/>
      <c r="AA171"/>
      <c r="AB171"/>
      <c r="AC171"/>
      <c r="AD171"/>
    </row>
    <row r="172" spans="1:30" ht="13.2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8"/>
      <c r="R172" s="118"/>
      <c r="S172" s="118"/>
      <c r="T172" s="118"/>
      <c r="U172" s="118"/>
      <c r="V172"/>
      <c r="W172"/>
      <c r="X172"/>
      <c r="Y172"/>
      <c r="Z172"/>
      <c r="AA172"/>
      <c r="AB172"/>
      <c r="AC172"/>
      <c r="AD172"/>
    </row>
    <row r="173" spans="1:30" ht="13.2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8"/>
      <c r="R173" s="118"/>
      <c r="S173" s="118"/>
      <c r="T173" s="118"/>
      <c r="U173" s="118"/>
      <c r="V173"/>
      <c r="W173"/>
      <c r="X173"/>
      <c r="Y173"/>
      <c r="Z173"/>
      <c r="AA173"/>
      <c r="AB173"/>
      <c r="AC173"/>
      <c r="AD173"/>
    </row>
    <row r="174" spans="1:30" ht="13.2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8"/>
      <c r="R174" s="118"/>
      <c r="S174" s="118"/>
      <c r="T174" s="118"/>
      <c r="U174" s="118"/>
      <c r="V174"/>
      <c r="W174"/>
      <c r="X174"/>
      <c r="Y174"/>
      <c r="Z174"/>
      <c r="AA174"/>
      <c r="AB174"/>
      <c r="AC174"/>
      <c r="AD174"/>
    </row>
    <row r="175" spans="1:30" ht="13.2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8"/>
      <c r="R175" s="118"/>
      <c r="S175" s="118"/>
      <c r="T175" s="118"/>
      <c r="U175" s="118"/>
      <c r="V175"/>
      <c r="W175"/>
      <c r="X175"/>
      <c r="Y175"/>
      <c r="Z175"/>
      <c r="AA175"/>
      <c r="AB175"/>
      <c r="AC175"/>
      <c r="AD175"/>
    </row>
    <row r="176" spans="1:30" ht="13.2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8"/>
      <c r="R176" s="118"/>
      <c r="S176" s="118"/>
      <c r="T176" s="118"/>
      <c r="U176" s="118"/>
      <c r="V176"/>
      <c r="W176"/>
      <c r="X176"/>
      <c r="Y176"/>
      <c r="Z176"/>
      <c r="AA176"/>
      <c r="AB176"/>
      <c r="AC176"/>
      <c r="AD176"/>
    </row>
    <row r="177" spans="1:30" ht="13.2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8"/>
      <c r="R177" s="118"/>
      <c r="S177" s="118"/>
      <c r="T177" s="118"/>
      <c r="U177" s="118"/>
      <c r="V177"/>
      <c r="W177"/>
      <c r="X177"/>
      <c r="Y177"/>
      <c r="Z177"/>
      <c r="AA177"/>
      <c r="AB177"/>
      <c r="AC177"/>
      <c r="AD177"/>
    </row>
    <row r="178" spans="1:30" ht="13.2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8"/>
      <c r="R178" s="118"/>
      <c r="S178" s="118"/>
      <c r="T178" s="118"/>
      <c r="U178" s="118"/>
      <c r="V178"/>
      <c r="W178"/>
      <c r="X178"/>
      <c r="Y178"/>
      <c r="Z178"/>
      <c r="AA178"/>
      <c r="AB178"/>
      <c r="AC178"/>
      <c r="AD178"/>
    </row>
    <row r="179" spans="1:30" ht="13.2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8"/>
      <c r="R179" s="118"/>
      <c r="S179" s="118"/>
      <c r="T179" s="118"/>
      <c r="U179" s="118"/>
      <c r="V179"/>
      <c r="W179"/>
      <c r="X179"/>
      <c r="Y179"/>
      <c r="Z179"/>
      <c r="AA179"/>
      <c r="AB179"/>
      <c r="AC179"/>
      <c r="AD179"/>
    </row>
    <row r="180" spans="1:30" ht="13.2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8"/>
      <c r="R180" s="118"/>
      <c r="S180" s="118"/>
      <c r="T180" s="118"/>
      <c r="U180" s="118"/>
      <c r="V180"/>
      <c r="W180"/>
      <c r="X180"/>
      <c r="Y180"/>
      <c r="Z180"/>
      <c r="AA180"/>
      <c r="AB180"/>
      <c r="AC180"/>
      <c r="AD180"/>
    </row>
    <row r="181" spans="1:30" ht="13.2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8"/>
      <c r="R181" s="118"/>
      <c r="S181" s="118"/>
      <c r="T181" s="118"/>
      <c r="U181" s="118"/>
      <c r="V181"/>
      <c r="W181"/>
      <c r="X181"/>
      <c r="Y181"/>
      <c r="Z181"/>
      <c r="AA181"/>
      <c r="AB181"/>
      <c r="AC181"/>
      <c r="AD18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MSU</vt:lpstr>
      <vt:lpstr>MYP, MSS</vt:lpstr>
      <vt:lpstr>Arvo-ottelut</vt:lpstr>
    </vt:vector>
  </TitlesOfParts>
  <Company>Pee-Mediat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Arto Ojaniemi</dc:creator>
  <cp:lastModifiedBy>Antti Kallio</cp:lastModifiedBy>
  <cp:lastPrinted>2006-03-10T11:22:12Z</cp:lastPrinted>
  <dcterms:created xsi:type="dcterms:W3CDTF">2000-09-25T22:23:29Z</dcterms:created>
  <dcterms:modified xsi:type="dcterms:W3CDTF">2020-07-05T17:53:05Z</dcterms:modified>
</cp:coreProperties>
</file>