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updateLinks="never" codeName="DieseArbeitsmappe" defaultThemeVersion="124226"/>
  <mc:AlternateContent xmlns:mc="http://schemas.openxmlformats.org/markup-compatibility/2006">
    <mc:Choice Requires="x15">
      <x15ac:absPath xmlns:x15ac="http://schemas.microsoft.com/office/spreadsheetml/2010/11/ac" url="\\AKVB.erz.be.ch\DATA-AKVB\UserHomes\mcss\Z_Systems\RedirectedFolders\Desktop\NewWeb\"/>
    </mc:Choice>
  </mc:AlternateContent>
  <xr:revisionPtr revIDLastSave="0" documentId="8_{EF72FE6F-69A9-4510-B9E7-2040FA4CA64F}" xr6:coauthVersionLast="47" xr6:coauthVersionMax="47" xr10:uidLastSave="{00000000-0000-0000-0000-000000000000}"/>
  <bookViews>
    <workbookView xWindow="-120" yWindow="-120" windowWidth="29040" windowHeight="15840" tabRatio="553" xr2:uid="{00000000-000D-0000-FFFF-FFFF00000000}"/>
  </bookViews>
  <sheets>
    <sheet name="Deutsch" sheetId="29" r:id="rId1"/>
    <sheet name="Français" sheetId="37" state="hidden" r:id="rId2"/>
    <sheet name="Mehrsprachig Deutsch" sheetId="38" r:id="rId3"/>
    <sheet name="Mehrsprachig Franz" sheetId="39" state="hidden" r:id="rId4"/>
    <sheet name="Tabelle1" sheetId="35" state="hidden" r:id="rId5"/>
    <sheet name="Suche SOE" sheetId="49" r:id="rId6"/>
    <sheet name="Recherch US-Key" sheetId="51" state="hidden" r:id="rId7"/>
    <sheet name="Anleitung" sheetId="36" state="hidden" r:id="rId8"/>
  </sheets>
  <definedNames>
    <definedName name="_xlnm._FilterDatabase" localSheetId="1" hidden="1">Français!$A$3:$I$10</definedName>
    <definedName name="_xlnm._FilterDatabase" localSheetId="4" hidden="1">Tabelle1!$A$10:$F$455</definedName>
    <definedName name="_xlnm.Print_Area" localSheetId="0">Deutsch!$A$3:$I$86</definedName>
    <definedName name="_xlnm.Print_Area" localSheetId="1">Français!$A$3:$I$86</definedName>
    <definedName name="_xlnm.Print_Area" localSheetId="2">'Mehrsprachig Deutsch'!$A$3:$I$85</definedName>
    <definedName name="_xlnm.Print_Area" localSheetId="3">'Mehrsprachig Franz'!$A$3:$I$86</definedName>
    <definedName name="Druckbereich_Deutsch" localSheetId="0">Deutsch!$A$3:$I$88</definedName>
    <definedName name="Druckbereich_Franz" localSheetId="1">Français!$A$3:$I$86</definedName>
    <definedName name="Druckbereich_MS_Deutsch" localSheetId="2">'Mehrsprachig Deutsch'!$A$3:$I$85</definedName>
    <definedName name="Druckbereich_MS_Franz" localSheetId="3">'Mehrsprachig Franz'!$A$3:$I$87</definedName>
    <definedName name="Patrick" localSheetId="4" hidden="1">Tabelle1!$A$6:$F$455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9" i="49" l="1" a="1"/>
  <c r="D9" i="49" s="1"/>
  <c r="D9" i="51" a="1"/>
  <c r="D9" i="51" s="1"/>
  <c r="G65" i="39" l="1"/>
  <c r="I65" i="39" s="1"/>
  <c r="J64" i="39"/>
  <c r="J63" i="39"/>
  <c r="G65" i="38"/>
  <c r="I65" i="38" s="1"/>
  <c r="J64" i="38"/>
  <c r="J63" i="38"/>
  <c r="G65" i="37"/>
  <c r="J64" i="37"/>
  <c r="G65" i="29"/>
  <c r="J64" i="29"/>
  <c r="G51" i="39" l="1"/>
  <c r="I65" i="37" l="1"/>
  <c r="J63" i="37"/>
  <c r="I65" i="29" l="1"/>
  <c r="J63" i="29"/>
  <c r="G73" i="39" l="1"/>
  <c r="I73" i="39" s="1"/>
  <c r="J71" i="39"/>
  <c r="D72" i="39" s="1"/>
  <c r="J70" i="39"/>
  <c r="H56" i="39"/>
  <c r="F53" i="39"/>
  <c r="G56" i="39" s="1"/>
  <c r="C38" i="39"/>
  <c r="H29" i="39"/>
  <c r="G22" i="39"/>
  <c r="F28" i="39" s="1"/>
  <c r="D5" i="39"/>
  <c r="D4" i="39"/>
  <c r="G72" i="38"/>
  <c r="I72" i="38"/>
  <c r="J70" i="38"/>
  <c r="D71" i="38" s="1"/>
  <c r="J69" i="38"/>
  <c r="H56" i="38"/>
  <c r="G51" i="38"/>
  <c r="F53" i="38"/>
  <c r="G56" i="38"/>
  <c r="N56" i="38" s="1"/>
  <c r="C38" i="38"/>
  <c r="H29" i="38"/>
  <c r="G22" i="38"/>
  <c r="F28" i="38" s="1"/>
  <c r="G29" i="38" s="1"/>
  <c r="D5" i="38"/>
  <c r="D4" i="38"/>
  <c r="C38" i="37"/>
  <c r="G22" i="37"/>
  <c r="D4" i="37"/>
  <c r="G73" i="37"/>
  <c r="I73" i="37" s="1"/>
  <c r="J71" i="37"/>
  <c r="J70" i="37"/>
  <c r="H56" i="37"/>
  <c r="G51" i="37"/>
  <c r="F53" i="37" s="1"/>
  <c r="G56" i="37" s="1"/>
  <c r="H29" i="37"/>
  <c r="D5" i="37"/>
  <c r="G58" i="38"/>
  <c r="K56" i="38"/>
  <c r="R56" i="38"/>
  <c r="Q56" i="38"/>
  <c r="D4" i="29"/>
  <c r="J70" i="29"/>
  <c r="J69" i="29"/>
  <c r="H56" i="29"/>
  <c r="H29" i="29"/>
  <c r="D5" i="29"/>
  <c r="B9" i="35"/>
  <c r="F6" i="35"/>
  <c r="E6" i="35"/>
  <c r="G72" i="29"/>
  <c r="I72" i="29" s="1"/>
  <c r="G22" i="29"/>
  <c r="G51" i="29"/>
  <c r="F53" i="29" s="1"/>
  <c r="G56" i="29" s="1"/>
  <c r="C38" i="29"/>
  <c r="G29" i="39" l="1"/>
  <c r="G31" i="39" s="1"/>
  <c r="F28" i="37"/>
  <c r="G29" i="37" s="1"/>
  <c r="F28" i="29"/>
  <c r="G29" i="29" s="1"/>
  <c r="O56" i="38"/>
  <c r="S56" i="38"/>
  <c r="L56" i="38"/>
  <c r="M56" i="38"/>
  <c r="P56" i="38"/>
  <c r="K56" i="39"/>
  <c r="P56" i="39" s="1"/>
  <c r="G58" i="39"/>
  <c r="R56" i="39"/>
  <c r="S56" i="39"/>
  <c r="D72" i="37"/>
  <c r="D71" i="29"/>
  <c r="K56" i="29"/>
  <c r="Q56" i="29" s="1"/>
  <c r="G58" i="29"/>
  <c r="R56" i="29"/>
  <c r="S56" i="29"/>
  <c r="R29" i="38"/>
  <c r="G31" i="38"/>
  <c r="S29" i="38"/>
  <c r="K29" i="38"/>
  <c r="M29" i="38" s="1"/>
  <c r="S56" i="37"/>
  <c r="R56" i="37"/>
  <c r="K56" i="37"/>
  <c r="P56" i="37" s="1"/>
  <c r="G58" i="37"/>
  <c r="S29" i="39" l="1"/>
  <c r="K29" i="39"/>
  <c r="R29" i="39"/>
  <c r="O29" i="38"/>
  <c r="N29" i="38"/>
  <c r="Q29" i="38"/>
  <c r="L29" i="38"/>
  <c r="P29" i="38"/>
  <c r="S29" i="37"/>
  <c r="R29" i="37"/>
  <c r="K29" i="37"/>
  <c r="O29" i="37" s="1"/>
  <c r="G31" i="37"/>
  <c r="G31" i="29"/>
  <c r="S29" i="29"/>
  <c r="K29" i="29"/>
  <c r="N29" i="29" s="1"/>
  <c r="R29" i="29"/>
  <c r="I56" i="38"/>
  <c r="M56" i="39"/>
  <c r="Q56" i="39"/>
  <c r="N56" i="39"/>
  <c r="O56" i="39"/>
  <c r="L56" i="39"/>
  <c r="M29" i="29"/>
  <c r="P29" i="29"/>
  <c r="N56" i="29"/>
  <c r="L56" i="29"/>
  <c r="P56" i="29"/>
  <c r="O56" i="29"/>
  <c r="M56" i="29"/>
  <c r="L56" i="37"/>
  <c r="M56" i="37"/>
  <c r="N56" i="37"/>
  <c r="Q56" i="37"/>
  <c r="O56" i="37"/>
  <c r="N29" i="39" l="1"/>
  <c r="P29" i="39"/>
  <c r="L29" i="39"/>
  <c r="Q29" i="39"/>
  <c r="O29" i="39"/>
  <c r="M29" i="39"/>
  <c r="I29" i="38"/>
  <c r="G39" i="38" s="1"/>
  <c r="G40" i="38" s="1"/>
  <c r="G41" i="38" s="1"/>
  <c r="I41" i="38" s="1"/>
  <c r="Q29" i="37"/>
  <c r="P29" i="37"/>
  <c r="M29" i="37"/>
  <c r="N29" i="37"/>
  <c r="L29" i="37"/>
  <c r="L29" i="29"/>
  <c r="O29" i="29"/>
  <c r="Q29" i="29"/>
  <c r="I56" i="37"/>
  <c r="I56" i="29"/>
  <c r="I29" i="29"/>
  <c r="G39" i="29" s="1"/>
  <c r="G40" i="29" s="1"/>
  <c r="G41" i="29" s="1"/>
  <c r="I41" i="29" s="1"/>
  <c r="I56" i="39"/>
  <c r="I29" i="39" l="1"/>
  <c r="G39" i="39" s="1"/>
  <c r="G40" i="39" s="1"/>
  <c r="G41" i="39" s="1"/>
  <c r="I41" i="39" s="1"/>
  <c r="I29" i="37"/>
  <c r="G39" i="37" s="1"/>
  <c r="G40" i="37" s="1"/>
  <c r="G41" i="37" s="1"/>
  <c r="I41" i="3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Rognon Patrick, BKD-AKVB-FBS</author>
  </authors>
  <commentList>
    <comment ref="D7" authorId="0" shapeId="0" xr:uid="{FFD786B7-1F4E-40C1-BACC-C761AC44F5EB}">
      <text>
        <r>
          <rPr>
            <b/>
            <sz val="9"/>
            <color indexed="81"/>
            <rFont val="Segoe UI"/>
            <family val="2"/>
          </rPr>
          <t>Sollte die Gemeinde nicht erkannt werden, können Sie das Verzeichnis mit Klick auf den Pfeil öffnen.
Beispiel:
Biel = Biel/Bienne eingeben
Wohlen = Wohlen bei Bern eingeben</t>
        </r>
        <r>
          <rPr>
            <sz val="9"/>
            <color indexed="81"/>
            <rFont val="Segoe UI"/>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Rognon Patrick, BKD-AKVB-FBS</author>
  </authors>
  <commentList>
    <comment ref="D7" authorId="0" shapeId="0" xr:uid="{8944F6A9-65EF-4202-AA1A-3E26A325FBB0}">
      <text>
        <r>
          <rPr>
            <b/>
            <sz val="9"/>
            <color indexed="81"/>
            <rFont val="Segoe UI"/>
            <family val="2"/>
          </rPr>
          <t>Si la commune n'est pas reconnue, vous pouvez ouvrir le répertoire en cliquant sur la flèche.
Par exemple:
Bienne = saisir Biel/Bienne
Wohlen = saisir Wohlen bei Bern</t>
        </r>
        <r>
          <rPr>
            <sz val="9"/>
            <color indexed="81"/>
            <rFont val="Segoe UI"/>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<sst xmlns="http://schemas.openxmlformats.org/spreadsheetml/2006/main" count="3575" uniqueCount="1124">
  <si>
    <t>Datum:</t>
  </si>
  <si>
    <t>Beschäftigungsgradprozente Schulpool/Spezialaufgaben</t>
  </si>
  <si>
    <t>SW pro Jahr</t>
  </si>
  <si>
    <t>b * SW / 39</t>
  </si>
  <si>
    <t xml:space="preserve">
</t>
  </si>
  <si>
    <r>
      <t xml:space="preserve">Anzahl </t>
    </r>
    <r>
      <rPr>
        <b/>
        <sz val="10"/>
        <rFont val="Arial"/>
        <family val="2"/>
      </rPr>
      <t>Auszubildende (a)</t>
    </r>
  </si>
  <si>
    <r>
      <t xml:space="preserve">Anzahl </t>
    </r>
    <r>
      <rPr>
        <b/>
        <sz val="10"/>
        <rFont val="Arial"/>
        <family val="2"/>
      </rPr>
      <t>Lehrkräfte (c)</t>
    </r>
    <r>
      <rPr>
        <sz val="10"/>
        <rFont val="Arial"/>
        <family val="2"/>
      </rPr>
      <t xml:space="preserve"> gem. Pensenmeldung pro Schule </t>
    </r>
  </si>
  <si>
    <t xml:space="preserve">(exkl. 1 Person mit Schulleitungsfunktion Spezialunterricht) </t>
  </si>
  <si>
    <t>d * SW / 39</t>
  </si>
  <si>
    <r>
      <t xml:space="preserve">Anzahl </t>
    </r>
    <r>
      <rPr>
        <b/>
        <sz val="10"/>
        <rFont val="Arial"/>
        <family val="2"/>
      </rPr>
      <t>Lektionen (d)</t>
    </r>
    <r>
      <rPr>
        <sz val="10"/>
        <rFont val="Arial"/>
        <family val="2"/>
      </rPr>
      <t xml:space="preserve"> für Spezialunterricht</t>
    </r>
    <r>
      <rPr>
        <b/>
        <sz val="10"/>
        <rFont val="Arial"/>
        <family val="2"/>
      </rPr>
      <t xml:space="preserve"> </t>
    </r>
    <r>
      <rPr>
        <sz val="10"/>
        <rFont val="Arial"/>
        <family val="2"/>
      </rPr>
      <t>gem. Pensen-</t>
    </r>
  </si>
  <si>
    <t xml:space="preserve">(exkl. Lehrkräfte für Spezialunterricht* und exkl. 1 Person mit Schulleitungsfunktion) </t>
  </si>
  <si>
    <t>Die Richtigkeit bestätigen:</t>
  </si>
  <si>
    <t>Schulleitung:</t>
  </si>
  <si>
    <t>Schulinspektorat:</t>
  </si>
  <si>
    <r>
      <t xml:space="preserve">Bei zweisprachigen Schulen (+  a *  0.03 ) mit </t>
    </r>
    <r>
      <rPr>
        <b/>
        <sz val="10"/>
        <rFont val="Arial"/>
        <family val="2"/>
      </rPr>
      <t>x</t>
    </r>
    <r>
      <rPr>
        <sz val="10"/>
        <rFont val="Arial"/>
        <family val="2"/>
      </rPr>
      <t xml:space="preserve"> markieren </t>
    </r>
  </si>
  <si>
    <t xml:space="preserve">Pool de direction </t>
  </si>
  <si>
    <t>b * SE / 39</t>
  </si>
  <si>
    <r>
      <t>Nombre d'</t>
    </r>
    <r>
      <rPr>
        <b/>
        <sz val="10"/>
        <rFont val="Arial"/>
        <family val="2"/>
      </rPr>
      <t>élèves (a)</t>
    </r>
  </si>
  <si>
    <t>SE par an</t>
  </si>
  <si>
    <r>
      <t>Nombre d'</t>
    </r>
    <r>
      <rPr>
        <b/>
        <sz val="10"/>
        <rFont val="Arial"/>
        <family val="2"/>
      </rPr>
      <t>enseignants (c)</t>
    </r>
    <r>
      <rPr>
        <sz val="10"/>
        <rFont val="Arial"/>
        <family val="2"/>
      </rPr>
      <t xml:space="preserve"> selon comm. des progr. par établissement (ens. de l'enseign.</t>
    </r>
  </si>
  <si>
    <t xml:space="preserve">spécialisé et une personne exerçant une fonction de direction d'école exclus) </t>
  </si>
  <si>
    <r>
      <t xml:space="preserve">Ecoles bilingues, (+  a *  0.03 ) marquer avec </t>
    </r>
    <r>
      <rPr>
        <b/>
        <sz val="10"/>
        <rFont val="Arial"/>
        <family val="2"/>
      </rPr>
      <t>x</t>
    </r>
  </si>
  <si>
    <r>
      <t>Jusqu'à 9 classes impliquées (+3.5%), marquer avec</t>
    </r>
    <r>
      <rPr>
        <b/>
        <sz val="10"/>
        <rFont val="Arial"/>
        <family val="2"/>
      </rPr>
      <t xml:space="preserve"> x</t>
    </r>
  </si>
  <si>
    <r>
      <t xml:space="preserve">Dès 10 classes impliquées (+7%), marquer avec </t>
    </r>
    <r>
      <rPr>
        <b/>
        <sz val="10"/>
        <rFont val="Arial"/>
        <family val="2"/>
      </rPr>
      <t>x</t>
    </r>
  </si>
  <si>
    <t>d * SE / 39</t>
  </si>
  <si>
    <r>
      <t xml:space="preserve">Nombre de </t>
    </r>
    <r>
      <rPr>
        <b/>
        <sz val="10"/>
        <rFont val="Arial"/>
        <family val="2"/>
      </rPr>
      <t xml:space="preserve">leçons (d) </t>
    </r>
    <r>
      <rPr>
        <sz val="10"/>
        <rFont val="Arial"/>
        <family val="2"/>
      </rPr>
      <t>de l'enseignement spécialisé selon comm.</t>
    </r>
  </si>
  <si>
    <t>Certifié exact par</t>
  </si>
  <si>
    <t>Degré d'occupation pool général/tâches spéciales</t>
  </si>
  <si>
    <t>Le pool de direction de l'enseignement spécialisé</t>
  </si>
  <si>
    <t>Date :</t>
  </si>
  <si>
    <t>La direction d'école :</t>
  </si>
  <si>
    <t>L'inspection scolaire :</t>
  </si>
  <si>
    <t>Berechnung der Pools für die Volksschule, LAV, Anhang 4</t>
  </si>
  <si>
    <t>Calcul des pools de l'école obligatoire, OSE, annexe 4</t>
  </si>
  <si>
    <r>
      <t xml:space="preserve">Anzahl </t>
    </r>
    <r>
      <rPr>
        <b/>
        <sz val="10"/>
        <rFont val="Arial"/>
        <family val="2"/>
      </rPr>
      <t xml:space="preserve">Lektionen (b) </t>
    </r>
    <r>
      <rPr>
        <sz val="10"/>
        <rFont val="Arial"/>
        <family val="2"/>
      </rPr>
      <t xml:space="preserve">gem. Pensenmeldung pro Schule mit </t>
    </r>
    <r>
      <rPr>
        <b/>
        <sz val="10"/>
        <color indexed="10"/>
        <rFont val="Arial"/>
        <family val="2"/>
      </rPr>
      <t>1)</t>
    </r>
  </si>
  <si>
    <t xml:space="preserve">Korrekturfaktor für Lektionen in Abhängigkeit der Schulwochen (=SW): </t>
  </si>
  <si>
    <r>
      <t xml:space="preserve">Anzahl </t>
    </r>
    <r>
      <rPr>
        <b/>
        <sz val="10"/>
        <rFont val="Arial"/>
        <family val="2"/>
      </rPr>
      <t>Lektionen (b);</t>
    </r>
    <r>
      <rPr>
        <b/>
        <vertAlign val="superscript"/>
        <sz val="10"/>
        <rFont val="Arial"/>
        <family val="2"/>
      </rPr>
      <t xml:space="preserve"> </t>
    </r>
    <r>
      <rPr>
        <sz val="10"/>
        <rFont val="Arial"/>
        <family val="2"/>
      </rPr>
      <t>SW-Korrekturfaktor berücksichtigt</t>
    </r>
  </si>
  <si>
    <r>
      <t xml:space="preserve">Anzahl </t>
    </r>
    <r>
      <rPr>
        <b/>
        <sz val="10"/>
        <rFont val="Arial"/>
        <family val="2"/>
      </rPr>
      <t>Lektionen (d);</t>
    </r>
    <r>
      <rPr>
        <b/>
        <vertAlign val="superscript"/>
        <sz val="10"/>
        <rFont val="Arial"/>
        <family val="2"/>
      </rPr>
      <t xml:space="preserve">  </t>
    </r>
    <r>
      <rPr>
        <sz val="10"/>
        <rFont val="Arial"/>
        <family val="2"/>
      </rPr>
      <t>SW-Korrekturfaktor berücksichtigt</t>
    </r>
  </si>
  <si>
    <r>
      <t xml:space="preserve">LAV, Anhang 4 Kap. 2:   </t>
    </r>
    <r>
      <rPr>
        <b/>
        <sz val="11"/>
        <rFont val="Arial"/>
        <family val="2"/>
      </rPr>
      <t>d</t>
    </r>
    <r>
      <rPr>
        <b/>
        <sz val="11"/>
        <rFont val="Arial"/>
        <family val="2"/>
      </rPr>
      <t xml:space="preserve"> * 0.106 + e * 0.194 = SL-Pool-%</t>
    </r>
  </si>
  <si>
    <t xml:space="preserve">Facteur de correction pour les leçons en fonction des semaines d'école (=SE): </t>
  </si>
  <si>
    <t>OSE, annexe 4 chap. 2:  d * 0.106 + e * 0.194 = Pool de direction %</t>
  </si>
  <si>
    <r>
      <t xml:space="preserve">Nombre de leçons </t>
    </r>
    <r>
      <rPr>
        <b/>
        <sz val="10"/>
        <rFont val="Arial"/>
        <family val="2"/>
      </rPr>
      <t xml:space="preserve">(d) </t>
    </r>
    <r>
      <rPr>
        <sz val="10"/>
        <rFont val="Arial"/>
        <family val="2"/>
      </rPr>
      <t>avec le facteur de correction SE</t>
    </r>
  </si>
  <si>
    <r>
      <t xml:space="preserve">bis 9 beteiligte Klassen (+3.5%), mit </t>
    </r>
    <r>
      <rPr>
        <b/>
        <sz val="10"/>
        <rFont val="Arial"/>
        <family val="2"/>
      </rPr>
      <t>x</t>
    </r>
    <r>
      <rPr>
        <sz val="10"/>
        <rFont val="Arial"/>
        <family val="2"/>
      </rPr>
      <t xml:space="preserve"> markieren</t>
    </r>
  </si>
  <si>
    <r>
      <t xml:space="preserve">ab 10 beteiligte Klassen (+7%), mit </t>
    </r>
    <r>
      <rPr>
        <b/>
        <sz val="10"/>
        <rFont val="Arial"/>
        <family val="2"/>
      </rPr>
      <t>x</t>
    </r>
    <r>
      <rPr>
        <sz val="10"/>
        <rFont val="Arial"/>
        <family val="2"/>
      </rPr>
      <t xml:space="preserve"> markieren</t>
    </r>
  </si>
  <si>
    <t>Schulleitungspool</t>
  </si>
  <si>
    <r>
      <t xml:space="preserve">Nombre de </t>
    </r>
    <r>
      <rPr>
        <b/>
        <sz val="10"/>
        <rFont val="Arial"/>
        <family val="2"/>
      </rPr>
      <t xml:space="preserve">leçons (b) </t>
    </r>
    <r>
      <rPr>
        <sz val="10"/>
        <rFont val="Arial"/>
        <family val="2"/>
      </rPr>
      <t xml:space="preserve">selon la comm. des progr. par établissement </t>
    </r>
    <r>
      <rPr>
        <b/>
        <sz val="10"/>
        <color indexed="10"/>
        <rFont val="Arial"/>
        <family val="2"/>
      </rPr>
      <t>1)</t>
    </r>
  </si>
  <si>
    <r>
      <t>Nombre d'</t>
    </r>
    <r>
      <rPr>
        <b/>
        <sz val="10"/>
        <rFont val="Arial"/>
        <family val="2"/>
      </rPr>
      <t xml:space="preserve">enseignants (e) </t>
    </r>
    <r>
      <rPr>
        <sz val="10"/>
        <rFont val="Arial"/>
        <family val="2"/>
      </rPr>
      <t xml:space="preserve">de l'enseignement spécialisé </t>
    </r>
    <r>
      <rPr>
        <sz val="10"/>
        <rFont val="Arial"/>
        <family val="2"/>
      </rPr>
      <t>selon comm. des progr. par</t>
    </r>
  </si>
  <si>
    <t>Gesamttotal Beschäftigungsgrad Schulleitungspool (ab 2.5% gerundet)</t>
  </si>
  <si>
    <t>Beschäftigungsgradprozente Leitungspool Spezialunterricht (ab 2.5% gerundet)</t>
  </si>
  <si>
    <t>Degré d'occupation direction de l'enseign. Spécialisé (dès 2.5% arrondi)</t>
  </si>
  <si>
    <t>Degré d'occupation total pour le pool de direction (dès 2.5% arrondi)</t>
  </si>
  <si>
    <t>Pool für Spezialaufgaben (60% vom gerundeten Schulleitungspool, LAV, Anhang 4, Ziff. 3.3)</t>
  </si>
  <si>
    <t>Pool destiné aux tâches spéciales (60% du pool de dir. arrondi, OSE, annexe 4, chiffre 3.3)</t>
  </si>
  <si>
    <t>Sonderpool "Mentoring" vom 24. Oktober 2018 gemäss LAV, Art. 94</t>
  </si>
  <si>
    <t>Beschäftigungsgradprozente Sonderpool "Mentoring"</t>
  </si>
  <si>
    <r>
      <t xml:space="preserve">Anzahl </t>
    </r>
    <r>
      <rPr>
        <b/>
        <sz val="10"/>
        <rFont val="Arial"/>
        <family val="2"/>
      </rPr>
      <t>Lehrkräfte (e)</t>
    </r>
    <r>
      <rPr>
        <sz val="10"/>
        <rFont val="Arial"/>
        <family val="2"/>
      </rPr>
      <t xml:space="preserve"> für Spezialunterricht gem. Pensenmeldung pro Schule </t>
    </r>
    <r>
      <rPr>
        <b/>
        <sz val="10"/>
        <color indexed="10"/>
        <rFont val="Arial"/>
        <family val="2"/>
      </rPr>
      <t>3)</t>
    </r>
  </si>
  <si>
    <r>
      <rPr>
        <b/>
        <sz val="10"/>
        <color indexed="10"/>
        <rFont val="Arial"/>
        <family val="2"/>
      </rPr>
      <t>3)</t>
    </r>
    <r>
      <rPr>
        <sz val="10"/>
        <color indexed="10"/>
        <rFont val="Arial"/>
        <family val="2"/>
      </rPr>
      <t xml:space="preserve"> Bei Doppelfunktion (z.B. Logo+DaZ) Lehrkraft nur 1x zählen. Massgebend ist das grössere Pensum.</t>
    </r>
  </si>
  <si>
    <t>Zuständige Gemeindebehörde:</t>
  </si>
  <si>
    <r>
      <t xml:space="preserve">établissement (une personne exerçant une fonction de direction de l'enseign. spécialisé exclue) </t>
    </r>
    <r>
      <rPr>
        <b/>
        <sz val="10"/>
        <color indexed="10"/>
        <rFont val="Arial"/>
        <family val="2"/>
      </rPr>
      <t>3)</t>
    </r>
  </si>
  <si>
    <t>Pool spécial "Mentoring" du 24 octobre 2018 selon OSE, Art 94</t>
  </si>
  <si>
    <r>
      <rPr>
        <b/>
        <sz val="10"/>
        <color indexed="10"/>
        <rFont val="Arial"/>
        <family val="2"/>
      </rPr>
      <t>3)</t>
    </r>
    <r>
      <rPr>
        <sz val="10"/>
        <color indexed="10"/>
        <rFont val="Arial"/>
        <family val="2"/>
      </rPr>
      <t xml:space="preserve"> En cas de double fonction (p. ex. logo. + FLS), ne compter l’enseignant-e qu’1x (programme le plus important)</t>
    </r>
  </si>
  <si>
    <t>Autorité communale compétente  :</t>
  </si>
  <si>
    <t>LAV, Anhang 4, Ziff. 3.2: Vergrösserung (Andere Unterrichtsspr. oder Klassenaustausch)</t>
  </si>
  <si>
    <t>OSE, annexe 4, chiffre 3.2: Augmentation (autre langue d'enseign. ou échange de classes)</t>
  </si>
  <si>
    <t>Beschäftigungsgrad des Schulleitungspools sowie des Leitungspools Spezialunterricht</t>
  </si>
  <si>
    <t>Schuljahr</t>
  </si>
  <si>
    <t>Beschäftigungsgrad-% gerundet</t>
  </si>
  <si>
    <t xml:space="preserve">Eingefrorene Werte </t>
  </si>
  <si>
    <t>Kr</t>
  </si>
  <si>
    <t>SOE-Key</t>
  </si>
  <si>
    <t>SOE-Name</t>
  </si>
  <si>
    <t>SL-Pool in %</t>
  </si>
  <si>
    <t>Leitungspool Spezialunterricht in %</t>
  </si>
  <si>
    <t>Schule Habkern</t>
  </si>
  <si>
    <t>Schule Gündlischwand/Lütschental</t>
  </si>
  <si>
    <t>Schule Matten</t>
  </si>
  <si>
    <t>Schule Brienz</t>
  </si>
  <si>
    <t>Schule Grindelwald</t>
  </si>
  <si>
    <t>Schule Bönigen</t>
  </si>
  <si>
    <t>Schule Gsteigwiler</t>
  </si>
  <si>
    <t>Schule Interlaken</t>
  </si>
  <si>
    <t>Spezialunterricht Jungfrauregion</t>
  </si>
  <si>
    <t>Oberstufenschule Progymatte</t>
  </si>
  <si>
    <t>Oberstufenschule Buchholz</t>
  </si>
  <si>
    <t>Oberstufenschule Länggasse</t>
  </si>
  <si>
    <t>Oberstufenschule Strättligen</t>
  </si>
  <si>
    <t>Primarschulen Allmendingen Dürrenast Neufeld</t>
  </si>
  <si>
    <t>Primarschulen Lerchenfeld Goldiwil</t>
  </si>
  <si>
    <t>Primarschulen Pestalozzi Göttibach Seefeld</t>
  </si>
  <si>
    <t>Primarschulen Schönau Hohmad</t>
  </si>
  <si>
    <t>Primarschulen Gotthelf Obermatt Schoren</t>
  </si>
  <si>
    <t>Schule Leissigen</t>
  </si>
  <si>
    <t>Schule Unterseen</t>
  </si>
  <si>
    <t>Schule Ringgenberg</t>
  </si>
  <si>
    <t>Schule Wilderswil</t>
  </si>
  <si>
    <t>Schule Därligen</t>
  </si>
  <si>
    <t>Schule Lauterbrunnental</t>
  </si>
  <si>
    <t>Schule Beatenberg</t>
  </si>
  <si>
    <t>Schule Krattigen</t>
  </si>
  <si>
    <t>Kindergarten und Volksschule Lauenen</t>
  </si>
  <si>
    <t>Schule Reutigen-Zwieselberg</t>
  </si>
  <si>
    <t>Oberstufenschule Frutigen</t>
  </si>
  <si>
    <t>Schule Widi</t>
  </si>
  <si>
    <t>Schule Därstetten</t>
  </si>
  <si>
    <t>Kindergarten, Primar- und Realschule Erlenbach</t>
  </si>
  <si>
    <t>Schule Kandergrund-Kandersteg</t>
  </si>
  <si>
    <t>Kindergarten und Primarschule S-G-S</t>
  </si>
  <si>
    <t>Schule Turbach-Bissen</t>
  </si>
  <si>
    <t>Sekundarschule Erlenbach</t>
  </si>
  <si>
    <t>Primarschule Rütti</t>
  </si>
  <si>
    <t>Schule Adelboden</t>
  </si>
  <si>
    <t>Kindergarten und Primarschule Zweisimmen</t>
  </si>
  <si>
    <t>Schule Wimmis</t>
  </si>
  <si>
    <t>Volksschule Reichenbach</t>
  </si>
  <si>
    <t>Schule Gsteig-Feutersoey</t>
  </si>
  <si>
    <t>Kindergarten und Primarschule Aeschi bei Spiez</t>
  </si>
  <si>
    <t>Oberstufenschule Aeschi bei Spiez</t>
  </si>
  <si>
    <t>Schule Boltigen</t>
  </si>
  <si>
    <t>Volksschule Lenk</t>
  </si>
  <si>
    <t>Volksschule St. Stephan</t>
  </si>
  <si>
    <t>Schule Diemtigtal</t>
  </si>
  <si>
    <t>Primarschule Saanen</t>
  </si>
  <si>
    <t>Oberstufe Zweisimmen</t>
  </si>
  <si>
    <t>Schulzentrum Längenstein</t>
  </si>
  <si>
    <t>Kindergarten und Primarschule Einigen</t>
  </si>
  <si>
    <t>Kindergarten und Primarschule Hofachern/Hondrich</t>
  </si>
  <si>
    <t>Kindergarten und Primarschule Räumli/Spiezwiler</t>
  </si>
  <si>
    <t>Kindergarten und Primarschule Spiezmoos/Faulensee</t>
  </si>
  <si>
    <t>Bäuertschulen</t>
  </si>
  <si>
    <t>Kindergarten und Primarschule Hasliberg</t>
  </si>
  <si>
    <t>Schule Buchholterberg</t>
  </si>
  <si>
    <t>Primar- und Realschule Innertkirchen</t>
  </si>
  <si>
    <t>Volksschule Unterlangenegg</t>
  </si>
  <si>
    <t>Kindergarten und Primarschule Uetendorf</t>
  </si>
  <si>
    <t>Sekundarschule Uetendorf</t>
  </si>
  <si>
    <t>Schulen Burgistein</t>
  </si>
  <si>
    <t>Kindergarten und Primarschule Wattenwil</t>
  </si>
  <si>
    <t>OSZ Wattenwil</t>
  </si>
  <si>
    <t>Schule Linke Zulg</t>
  </si>
  <si>
    <t>Schule Forst-Längenbühl</t>
  </si>
  <si>
    <t>Kindergarten und Schule Blumenstein</t>
  </si>
  <si>
    <t>Kindergarten + Primarschule Heimberg</t>
  </si>
  <si>
    <t>Oberstufenschule Heimberg</t>
  </si>
  <si>
    <t>Schule Meiringen</t>
  </si>
  <si>
    <t>Kindergärten und Primarschulen Steffisburg</t>
  </si>
  <si>
    <t>Oberstufe Steffisburg</t>
  </si>
  <si>
    <t>Besondere Massnahmen Steffisburg</t>
  </si>
  <si>
    <t>Basisstufe und Primarschule Bieten</t>
  </si>
  <si>
    <t>Schulen Oberlangenegg</t>
  </si>
  <si>
    <t>Kindergarten und Primarschule Uebeschi</t>
  </si>
  <si>
    <t>Primarschule Thierachern/Amsoldingen</t>
  </si>
  <si>
    <t>Oberstufenschule Thierachern</t>
  </si>
  <si>
    <t>Besondere Massnahmen Thuner Westamt</t>
  </si>
  <si>
    <t>Schule Gurzelen</t>
  </si>
  <si>
    <t>Schule Fahrni</t>
  </si>
  <si>
    <t>Schule Seftigen</t>
  </si>
  <si>
    <t>Schule Heiligenschwendi</t>
  </si>
  <si>
    <t>Schule Uttigen</t>
  </si>
  <si>
    <t>Besondere Massnahmen Oberhasli</t>
  </si>
  <si>
    <t>Oberstufenzentrum Unterlangenegg</t>
  </si>
  <si>
    <t>Zuweisungsregion Wattenwil</t>
  </si>
  <si>
    <t>OZO Meiringen</t>
  </si>
  <si>
    <t>Schule Stocken-Höfen</t>
  </si>
  <si>
    <t>Schulen Guggisberg</t>
  </si>
  <si>
    <t>Oberstufenzentrum Schwarzenburg</t>
  </si>
  <si>
    <t>Kindergärten und Primarschulen Schwarzenburg</t>
  </si>
  <si>
    <t>Kindergarten und Primarschule Kaufdorf</t>
  </si>
  <si>
    <t>Primarstufe Wichtrach</t>
  </si>
  <si>
    <t>Sekstufe 1 Wichtrach</t>
  </si>
  <si>
    <t>Schulzentrum Rebacker Münsingen</t>
  </si>
  <si>
    <t>Schulzentrum Schlossmatt Münsingen</t>
  </si>
  <si>
    <t>Kindergarten und Primarschule Oberbalm</t>
  </si>
  <si>
    <t>Schule Rüeggisberg</t>
  </si>
  <si>
    <t>Schule Region Gerzensee</t>
  </si>
  <si>
    <t>Kindergarten und Primarschule Rubigen</t>
  </si>
  <si>
    <t>Kindergarten, Primar-und Realschule Rüschegg</t>
  </si>
  <si>
    <t>Schule Wald</t>
  </si>
  <si>
    <t>Primarschule Allmendingen</t>
  </si>
  <si>
    <t>Kindergarten und Primarschule Kiesen</t>
  </si>
  <si>
    <t>Primarschule Oppligen</t>
  </si>
  <si>
    <t>Schule Niedermuhlern und Realschule NOW</t>
  </si>
  <si>
    <t>Volksschule Belp Dorf</t>
  </si>
  <si>
    <t>Volksschule Belp Mühlematt</t>
  </si>
  <si>
    <t>Volksschule Belp Oberstufe</t>
  </si>
  <si>
    <t>Volksschule Belp Neumatt</t>
  </si>
  <si>
    <t>Bern Altstadt/Schosshalde</t>
  </si>
  <si>
    <t>Bern Kirchenfeld</t>
  </si>
  <si>
    <t>Bern Laubegg</t>
  </si>
  <si>
    <t>Bern Manuel</t>
  </si>
  <si>
    <t>Bern Munzinger</t>
  </si>
  <si>
    <t>Bern Pestalozzi</t>
  </si>
  <si>
    <t>Bern Marzili/Sulgenbach</t>
  </si>
  <si>
    <t>Bern Breitfeld/Wankdorf</t>
  </si>
  <si>
    <t>Bern Lorraine/Wylergut</t>
  </si>
  <si>
    <t>Bern Spitalacker/Breitenrain</t>
  </si>
  <si>
    <t>Bern Bümpliz/Höhe</t>
  </si>
  <si>
    <t>Bern Kleefeld</t>
  </si>
  <si>
    <t>Bern Oberbottigen</t>
  </si>
  <si>
    <t>Bern Stapfenacker</t>
  </si>
  <si>
    <t>Bern Bethlehemacker</t>
  </si>
  <si>
    <t>Bern Schwabgut</t>
  </si>
  <si>
    <t>Bern Tscharnergut</t>
  </si>
  <si>
    <t>Bern Zentrale Angebote</t>
  </si>
  <si>
    <t>Bern Rossfeld</t>
  </si>
  <si>
    <t>Bern Grosses Länggassschulhaus</t>
  </si>
  <si>
    <t>Bern Intensivkurse</t>
  </si>
  <si>
    <t>Schule Biglen</t>
  </si>
  <si>
    <t>Schule Konolfingen</t>
  </si>
  <si>
    <t>Schule Niederhünigen</t>
  </si>
  <si>
    <t>Primarschule Brenzikofen</t>
  </si>
  <si>
    <t>KG, Primar-, Realschule Mirchel</t>
  </si>
  <si>
    <t>Schule Arni-Landiswil</t>
  </si>
  <si>
    <t>Primarschule Herbligen</t>
  </si>
  <si>
    <t>Primarstufenkreis Worb</t>
  </si>
  <si>
    <t>Primarstufenkreis Rüfenacht</t>
  </si>
  <si>
    <t>Sekundarstufenkreis Worb</t>
  </si>
  <si>
    <t>Primarschule Häutligen</t>
  </si>
  <si>
    <t>Schulen Walkringen</t>
  </si>
  <si>
    <t>Kindergarten, Primarstufe und Sekundarstufe I Oberdiessbach</t>
  </si>
  <si>
    <t>Primarschule Freimettigen</t>
  </si>
  <si>
    <t>Oberstufenzentrum Köniz (OZK)</t>
  </si>
  <si>
    <t>Schule Köniz Buchsee</t>
  </si>
  <si>
    <t>Schule Schliern Blindenmoos</t>
  </si>
  <si>
    <t>Schule Liebefeld Steinhölzli</t>
  </si>
  <si>
    <t>Schule Liebefeld Hessgut</t>
  </si>
  <si>
    <t>Schule Spiegel</t>
  </si>
  <si>
    <t>Schule Linden</t>
  </si>
  <si>
    <t>Schule Sternenberg</t>
  </si>
  <si>
    <t>Schulen Wangental</t>
  </si>
  <si>
    <t>Koordinationsstelle für besondere Förderung Köniz</t>
  </si>
  <si>
    <t>Schulen Meikirch</t>
  </si>
  <si>
    <t>Kindergarten und Primarschule Kirchlindach</t>
  </si>
  <si>
    <t>Schule Bernstrasse Ostermundigen</t>
  </si>
  <si>
    <t>Schule Dennigkofen Ostermundigen</t>
  </si>
  <si>
    <t>Schule Mösli Ostermundigen</t>
  </si>
  <si>
    <t>Schule Rüti Ostermundigen</t>
  </si>
  <si>
    <t>Primarschule Ittigen/Worblaufen</t>
  </si>
  <si>
    <t>Oberstufenzentrum Ittigen</t>
  </si>
  <si>
    <t>Sekundarstufe I Zollikofen</t>
  </si>
  <si>
    <t>Primarstufe Zollikofen</t>
  </si>
  <si>
    <t>Primarschule Bolligen</t>
  </si>
  <si>
    <t>Oberstufenzentrum Eisengasse Bolligen</t>
  </si>
  <si>
    <t>Kindergarten und Primarschule Hinterkappelen</t>
  </si>
  <si>
    <t>Primarschule Matzwil</t>
  </si>
  <si>
    <t>Oberstufenschule Uettligen</t>
  </si>
  <si>
    <t>Primarschule Vechigen</t>
  </si>
  <si>
    <t>Oberstufenschule Vechigen</t>
  </si>
  <si>
    <t>Gesamtschule Lindental</t>
  </si>
  <si>
    <t>Schule Aebnit-Horbern-Melchenbühl Muri bei Bern</t>
  </si>
  <si>
    <t>Schule Moos-Dorf Muri bei Bern</t>
  </si>
  <si>
    <t>Schule Seidenberg Muri bei Bern</t>
  </si>
  <si>
    <t>Kindergärten Muri bei Bern</t>
  </si>
  <si>
    <t>Oberstufenschule Hinterkappelen</t>
  </si>
  <si>
    <t>Kindergarten und Primarschule Wohlen/Murzelen/Innerberg</t>
  </si>
  <si>
    <t>Kindergarten und Primarschule Uettligen/Säriswil/Möriswil</t>
  </si>
  <si>
    <t>Primarschule Münchenwiler</t>
  </si>
  <si>
    <t>Schule Mühleberg</t>
  </si>
  <si>
    <t>Schulen Fraubrunnen</t>
  </si>
  <si>
    <t>Kindergarten und Primarschule Frauenkappelen</t>
  </si>
  <si>
    <t>Spezialunterricht Jegenstorf und Umgebung</t>
  </si>
  <si>
    <t>Schule Jegenstorf</t>
  </si>
  <si>
    <t>Primarschule Kriechenwil</t>
  </si>
  <si>
    <t>Schule Ferenbalm</t>
  </si>
  <si>
    <t>Kindergarten und Primarstufe Neuenegg</t>
  </si>
  <si>
    <t>Kindergarten und Primarstufe Thörishaus</t>
  </si>
  <si>
    <t>Sekundarstufe I Neuenegg</t>
  </si>
  <si>
    <t>Schulen Grauholz</t>
  </si>
  <si>
    <t>Schule Laupen</t>
  </si>
  <si>
    <t>Schule Münchenbuchsee</t>
  </si>
  <si>
    <t>Schule Moosseedorf</t>
  </si>
  <si>
    <t>Schule Zuzwil</t>
  </si>
  <si>
    <t>Primarschule Iffwil</t>
  </si>
  <si>
    <t>Schule Affoltern i.E.</t>
  </si>
  <si>
    <t>Schule Röthenbach i.E.</t>
  </si>
  <si>
    <t>Schulen Sumiswald-Wasen</t>
  </si>
  <si>
    <t>Schulen Signau</t>
  </si>
  <si>
    <t>Sekundarschule Signau</t>
  </si>
  <si>
    <t>Schulen Schangnau</t>
  </si>
  <si>
    <t>Schule Langnau</t>
  </si>
  <si>
    <t>Kindergarten und Primarschule Dürrenroth</t>
  </si>
  <si>
    <t>Primarschule Gassen</t>
  </si>
  <si>
    <t>Volksschule Trachselwald</t>
  </si>
  <si>
    <t>Schule Lützelflüh</t>
  </si>
  <si>
    <t>Schule Bowil</t>
  </si>
  <si>
    <t>Kindergarten, Primar- und Realschule Eggiwil</t>
  </si>
  <si>
    <t>Schule Gondiswil-Reisiswil</t>
  </si>
  <si>
    <t>Volksschule Ursenbach</t>
  </si>
  <si>
    <t>Schule Wyssachen</t>
  </si>
  <si>
    <t>Schule Niederbipp</t>
  </si>
  <si>
    <t>Schule Bannwil-Schwarzhäusern</t>
  </si>
  <si>
    <t>Volksschule Oberbipp</t>
  </si>
  <si>
    <t>Schule Attiswil</t>
  </si>
  <si>
    <t>Volksschule Rohrbachgraben</t>
  </si>
  <si>
    <t>Kindergarten und Primarschule Obersteckholz</t>
  </si>
  <si>
    <t>Basisstufe Auswil</t>
  </si>
  <si>
    <t>Volksschule Rohrbach</t>
  </si>
  <si>
    <t>Volksschule Lotzwil</t>
  </si>
  <si>
    <t>Gemeindeverband Schule Aare-Oenz</t>
  </si>
  <si>
    <t>Volksschule Thunstetten-Bützberg</t>
  </si>
  <si>
    <t>Oberstufe Sek I Herzogenbuchsee</t>
  </si>
  <si>
    <t>Schule Huttwil</t>
  </si>
  <si>
    <t>Volksschule Langenthal Hard</t>
  </si>
  <si>
    <t>Volksschule Langenthal Elzmatte</t>
  </si>
  <si>
    <t>Kindergärten Langenthal</t>
  </si>
  <si>
    <t>Volksschule Madiswil</t>
  </si>
  <si>
    <t>Oberstufenzentrum Kleindietwil (OSZK)</t>
  </si>
  <si>
    <t>Schule Herzogenbuchsee</t>
  </si>
  <si>
    <t>Kindergarten, Primar- und Realschule Eriswil</t>
  </si>
  <si>
    <t>Volksschule Aarwangen</t>
  </si>
  <si>
    <t>Schule Wangen</t>
  </si>
  <si>
    <t>Schule Walterswil</t>
  </si>
  <si>
    <t>Schule Roggwil</t>
  </si>
  <si>
    <t>Schule Wiedlisbach</t>
  </si>
  <si>
    <t>Oberstufenzentrum Wiedlisbach</t>
  </si>
  <si>
    <t>Schule Wynau</t>
  </si>
  <si>
    <t>Schule Bettenhausen-Ochlenberg-Thörigen</t>
  </si>
  <si>
    <t>Schule Oberburg</t>
  </si>
  <si>
    <t>Schule Hindelbank</t>
  </si>
  <si>
    <t>Kindergarten und Primarschule Hasle bei Burgdorf</t>
  </si>
  <si>
    <t>Schule Lyssach</t>
  </si>
  <si>
    <t>Schule Kirchberg</t>
  </si>
  <si>
    <t>Oberstufe Gemeindeverband Kirchberg BE</t>
  </si>
  <si>
    <t>Schule Wynigen-Seeberg</t>
  </si>
  <si>
    <t>Kindergarten und Primarschule Aefligen</t>
  </si>
  <si>
    <t>Primarschule Rüdtligen-Alchenflüh</t>
  </si>
  <si>
    <t>Schule Heimiswil/Kaltacker</t>
  </si>
  <si>
    <t>Kindergarten und Primarschule Kernenried-Zauggenried</t>
  </si>
  <si>
    <t>Schule Regio Koppigen</t>
  </si>
  <si>
    <t>Schule Ersigen-Oesch</t>
  </si>
  <si>
    <t>Schule untere Emme</t>
  </si>
  <si>
    <t>Primarschulen Krauchthal</t>
  </si>
  <si>
    <t>Primarschule Gsteighof Burgdorf</t>
  </si>
  <si>
    <t>Primarschule Lindenfeld Burgdorf</t>
  </si>
  <si>
    <t>Primarschule Neumatt Burgdorf</t>
  </si>
  <si>
    <t>Primarschule Schlossmatt Burgdorf</t>
  </si>
  <si>
    <t>Schulzentrum Pestalozzi-Gotthelf</t>
  </si>
  <si>
    <t>Oberstufe Gsteighof Burgdorf</t>
  </si>
  <si>
    <t>Schule Lengnau</t>
  </si>
  <si>
    <t>Primarschule BTM</t>
  </si>
  <si>
    <t>Primarschule Ins</t>
  </si>
  <si>
    <t>Oberstufenzentrum Ins</t>
  </si>
  <si>
    <t>Kindergarten und Primarschule Leubringen</t>
  </si>
  <si>
    <t>Schule Finsterhennen-Siselen</t>
  </si>
  <si>
    <t>Kindergarten und Primarschule Erlach</t>
  </si>
  <si>
    <t>Oberstufenschule Erlach</t>
  </si>
  <si>
    <t>Biel Rittermatte (OSZ)</t>
  </si>
  <si>
    <t>Biel Madretsch (OSZ)</t>
  </si>
  <si>
    <t>Biel Mett-Bözingen (OSZ)</t>
  </si>
  <si>
    <t>Biel Bözingen / Champagne</t>
  </si>
  <si>
    <t>Biel Mühlefeld</t>
  </si>
  <si>
    <t>Biel Zentrum für Pädagogik</t>
  </si>
  <si>
    <t>Schulimont</t>
  </si>
  <si>
    <t>Schulen Seedorf</t>
  </si>
  <si>
    <t>Schule Kappelen</t>
  </si>
  <si>
    <t>Primarschule Aarberg</t>
  </si>
  <si>
    <t>Schule Ipsach</t>
  </si>
  <si>
    <t>Kindergarten + Primarschule Bellmund</t>
  </si>
  <si>
    <t>Schulverband Hermrigen-Merzligen</t>
  </si>
  <si>
    <t>Kindergarten, Primar- und Realschule Bargen</t>
  </si>
  <si>
    <t>Real-/Sekundarschule Aarberg</t>
  </si>
  <si>
    <t>Kindergarten, Primarschule Worben</t>
  </si>
  <si>
    <t>Primarschule Port</t>
  </si>
  <si>
    <t>Schule Walperswil-Bühl</t>
  </si>
  <si>
    <t>Kindergarten und Primarschule Täuffelen</t>
  </si>
  <si>
    <t>Oberstufenzentrum Täuffelen</t>
  </si>
  <si>
    <t>Kindergarten und Primarschule Radelfingen</t>
  </si>
  <si>
    <t>Schule Grentschel Lyss</t>
  </si>
  <si>
    <t>Schule Lyssbach Lyss</t>
  </si>
  <si>
    <t>Schule Stegmatt Lyss</t>
  </si>
  <si>
    <t>Schule Busswil Lyss</t>
  </si>
  <si>
    <t>Primarschule Jens</t>
  </si>
  <si>
    <t>Kindergarten- und Primarschule Grossaffoltern</t>
  </si>
  <si>
    <t>Kindergarten und Primarschule Diessbach</t>
  </si>
  <si>
    <t>Primarschule Orpund</t>
  </si>
  <si>
    <t>Oberstufenzentrum Orpund</t>
  </si>
  <si>
    <t>Schule Büren an der Aare</t>
  </si>
  <si>
    <t>Integration und schulische Fördermassnahmen (IFB) Schulkreis Büren</t>
  </si>
  <si>
    <t>Kindergarten und Primarschule Meinisberg</t>
  </si>
  <si>
    <t>Kindergarten und Primarschule Oberwil bei Büren</t>
  </si>
  <si>
    <t>Kindergarten und Primarschule Rapperswil</t>
  </si>
  <si>
    <t>Oberstufenzentrum Rapperswil</t>
  </si>
  <si>
    <t>Schule Schüpfen</t>
  </si>
  <si>
    <t>Schule Büetigen</t>
  </si>
  <si>
    <t>Kindergarten und Primarschule Arch</t>
  </si>
  <si>
    <t>Kindergarten und Primarschule Leuzigen</t>
  </si>
  <si>
    <t>Primarschule Wengi</t>
  </si>
  <si>
    <t>Primarschule Rüti</t>
  </si>
  <si>
    <t>Schule 2556, Kindergarten und Primarschule Scheuren/Schwadernau</t>
  </si>
  <si>
    <t>Schule Räbli Safnern</t>
  </si>
  <si>
    <t>Primarschule Dotzigen</t>
  </si>
  <si>
    <t>OS Dotzigen</t>
  </si>
  <si>
    <t>Oberstufenzentrum Arch</t>
  </si>
  <si>
    <t>Ecole primaire Cortébert</t>
  </si>
  <si>
    <t>Ecole des Prés-de-Cortébert</t>
  </si>
  <si>
    <t>Ecole enfantine et primaire Corgémont</t>
  </si>
  <si>
    <t>Ecole secondaire du Bas-Vallon</t>
  </si>
  <si>
    <t>Ecole primaire et enfantine de La Neuveville</t>
  </si>
  <si>
    <t>Ecole primaire et enfantine Orvin</t>
  </si>
  <si>
    <t>Communauté scolaire du Plateau de Diesse</t>
  </si>
  <si>
    <t>Ecole enfantine et primaire Péry-La Heutte</t>
  </si>
  <si>
    <t>Ecole Primaire Sonceboz-Sombeval</t>
  </si>
  <si>
    <t>Communauté scolaire de La Baroche</t>
  </si>
  <si>
    <t>Bienne Platanes (Collège)</t>
  </si>
  <si>
    <t>Bienne Châtelet (Collège)</t>
  </si>
  <si>
    <t>Bienne Entité scolaire Centre</t>
  </si>
  <si>
    <t>Bienne Entité scolaire Madretsch</t>
  </si>
  <si>
    <t>Bienne Entité scolaire Boujean-Champagne</t>
  </si>
  <si>
    <t>Bienne Entité scolaire Mâche</t>
  </si>
  <si>
    <t>Ecole enfantine et primaire d'Evilard</t>
  </si>
  <si>
    <t>Communauté scolaire du district de La Neuveville</t>
  </si>
  <si>
    <t>Ecole primaire de Jean-Gui</t>
  </si>
  <si>
    <t>Bienne Service de ressources pédagogiques (SEREP)</t>
  </si>
  <si>
    <t>Biel-Bienne FiBiS</t>
  </si>
  <si>
    <t>Ecole primaire Perrefitte</t>
  </si>
  <si>
    <t>Ecole du Syndicat Scolaire du Grand-Val</t>
  </si>
  <si>
    <t>Ecole de La Ferrière</t>
  </si>
  <si>
    <t>Ecole primaire Renan</t>
  </si>
  <si>
    <t>Ecole primaire Saint-Imier</t>
  </si>
  <si>
    <t>Ecole secondaire Saint-Imier</t>
  </si>
  <si>
    <t>Ecoles primaires et enfantines de Moutier</t>
  </si>
  <si>
    <t>Ecole secondaire Moutier</t>
  </si>
  <si>
    <t>Ecoles enfantine et primaire de Court</t>
  </si>
  <si>
    <t>Ecole primaire Sorvilier</t>
  </si>
  <si>
    <t>Ecole du Syndicat scolaire Courtelary-Cormoret-Villeret</t>
  </si>
  <si>
    <t>Ecole primaire Loveresse</t>
  </si>
  <si>
    <t>Ecoles de Reconvilier</t>
  </si>
  <si>
    <t>Ecole primaire Champoz</t>
  </si>
  <si>
    <t>Ecole secondaire Tavannes</t>
  </si>
  <si>
    <t>Ecole primaire Tavannes</t>
  </si>
  <si>
    <t>Ecole primaire de la Printanière</t>
  </si>
  <si>
    <t>Ecole secondaire Tramelan</t>
  </si>
  <si>
    <t>Ecole primaire de Valbirse</t>
  </si>
  <si>
    <t>Ecole secondaire du bas de la vallée</t>
  </si>
  <si>
    <t>Ecole secondaire de la Courtine</t>
  </si>
  <si>
    <t>Ecole primaire de Sonvilier</t>
  </si>
  <si>
    <t>Trägergemeinde:</t>
  </si>
  <si>
    <t>Trägername</t>
  </si>
  <si>
    <t>Schule Riggisberg</t>
  </si>
  <si>
    <t>Schule Thurnen</t>
  </si>
  <si>
    <t>Zyklusschule Belpberg</t>
  </si>
  <si>
    <t>Schule Region Zäziwil</t>
  </si>
  <si>
    <t>Schulen Rüegsau</t>
  </si>
  <si>
    <t>Schule Brügg</t>
  </si>
  <si>
    <t>Referenzwerte ePM</t>
  </si>
  <si>
    <t>Schule:</t>
  </si>
  <si>
    <t xml:space="preserve">SOE-Key: </t>
  </si>
  <si>
    <t>Schule Pieterlen</t>
  </si>
  <si>
    <t>Wird mit der Freigabe der ePM 1. Semester unterschrieben an das Regionale Schulinspektorat eingereicht.</t>
  </si>
  <si>
    <t>Diff.f.B-br.</t>
  </si>
  <si>
    <t>Biel Zentrum</t>
  </si>
  <si>
    <t>Biel Mett</t>
  </si>
  <si>
    <t>Anleitung</t>
  </si>
  <si>
    <t>Alle SOE-Aenderungen müssen in der Tabelle 1 erfasst werden.</t>
  </si>
  <si>
    <t>Bei neuen SOE's sind die Pool-Wert = 0.</t>
  </si>
  <si>
    <t>Fall1</t>
  </si>
  <si>
    <t>Fall2</t>
  </si>
  <si>
    <t>Fall3</t>
  </si>
  <si>
    <t>Fall4</t>
  </si>
  <si>
    <t>Fall5</t>
  </si>
  <si>
    <t>Fall6</t>
  </si>
  <si>
    <t>Fall7</t>
  </si>
  <si>
    <t>Fall8</t>
  </si>
  <si>
    <t>Regeln</t>
  </si>
  <si>
    <t>US-Key:</t>
  </si>
  <si>
    <t>Etablissement:</t>
  </si>
  <si>
    <t>Commune:</t>
  </si>
  <si>
    <t>Valeurs de référence CdPe</t>
  </si>
  <si>
    <t>Ce formulaire doit être signé et remis à l'Inspection scolaire régional avec la validation de la CdPe du 1er semestre.</t>
  </si>
  <si>
    <r>
      <t xml:space="preserve">Nombre de </t>
    </r>
    <r>
      <rPr>
        <b/>
        <sz val="10"/>
        <rFont val="Arial"/>
        <family val="2"/>
      </rPr>
      <t>leçons</t>
    </r>
    <r>
      <rPr>
        <sz val="10"/>
        <rFont val="Arial"/>
        <family val="2"/>
      </rPr>
      <t xml:space="preserve"> </t>
    </r>
    <r>
      <rPr>
        <b/>
        <sz val="10"/>
        <rFont val="Arial"/>
        <family val="2"/>
      </rPr>
      <t xml:space="preserve">(b) </t>
    </r>
    <r>
      <rPr>
        <sz val="10"/>
        <rFont val="Arial"/>
        <family val="2"/>
      </rPr>
      <t>avec le facteur de correction SE</t>
    </r>
  </si>
  <si>
    <t xml:space="preserve">Facteur de correction pour les leçons en fonction des sem. d'école (=SE): </t>
  </si>
  <si>
    <t>Degré d'occupation pool spécial "Mentoring"</t>
  </si>
  <si>
    <t>Einwohnergemeinde Wynau</t>
  </si>
  <si>
    <t>Syndicat scolaire Saicourt-Petit-Val</t>
  </si>
  <si>
    <t>Spezielle Sekundarschulklassen am Gymnasium Lerbermatt</t>
  </si>
  <si>
    <t>Einwohnergemeinde Köniz</t>
  </si>
  <si>
    <t>Einwohnergemeinde Thurnen</t>
  </si>
  <si>
    <t>Einwohnergemeinde Reichenbach im Kandertal</t>
  </si>
  <si>
    <t>Einwohnergemeinde Wiedlisbach</t>
  </si>
  <si>
    <t>Einwohnergemeinde Ursenbach</t>
  </si>
  <si>
    <t>Einwohnergemeinde Biglen</t>
  </si>
  <si>
    <t>Einwohnergemeinde Gondiswil</t>
  </si>
  <si>
    <t>Einwohnergemeinde Meiringen</t>
  </si>
  <si>
    <t>Einwohnergemeinde Toffen</t>
  </si>
  <si>
    <t>Einwohnergemeinde Saanen</t>
  </si>
  <si>
    <t>Einwohnergemeinde Lyss</t>
  </si>
  <si>
    <t>Einwohnergemeinde Erlenbach im Simmental</t>
  </si>
  <si>
    <t>Einwohnergemeinde Erlach</t>
  </si>
  <si>
    <t>Einwohnergemeinde Spiez</t>
  </si>
  <si>
    <t>Einwohnergemeinde Bern</t>
  </si>
  <si>
    <t>Einwohnergemeinde Wengi</t>
  </si>
  <si>
    <t>Einwohnergemeinde Trachselwald</t>
  </si>
  <si>
    <t>Einwohnergemeinde Oppligen</t>
  </si>
  <si>
    <t>Einwohnergemeinde Büren an der Aare</t>
  </si>
  <si>
    <t>Einwohnergemeinde Seftigen</t>
  </si>
  <si>
    <t>Einwohnergemeinde Kriechenwil</t>
  </si>
  <si>
    <t>Einwohnergemeinde Burgdorf</t>
  </si>
  <si>
    <t>Einwohnergemeinde Worb</t>
  </si>
  <si>
    <t>Einwohnergemeinde Wohlen bei Bern</t>
  </si>
  <si>
    <t>Einwohnergemeinde/Commune municipale  Biel/Bienne</t>
  </si>
  <si>
    <t>Einwohnergemeinde Zweisimmen</t>
  </si>
  <si>
    <t>Einwohnergemeinde Röthenbach im Emmental</t>
  </si>
  <si>
    <t>Einwohnergemeinde Oberbalm</t>
  </si>
  <si>
    <t>Einwohnergemeinde Schwadernau</t>
  </si>
  <si>
    <t>Einwohnergemeinde Beatenberg</t>
  </si>
  <si>
    <t>Einwohnergemeinde Heimberg</t>
  </si>
  <si>
    <t>Commune municipale de La Neuveville</t>
  </si>
  <si>
    <t>Einwohnergemeinde Ostermundigen</t>
  </si>
  <si>
    <t>Einwohnergemeinde Orpund</t>
  </si>
  <si>
    <t>Stadt Thun</t>
  </si>
  <si>
    <t>Einwohnergemeinde Gsteigwiler</t>
  </si>
  <si>
    <t>Einwohnergemeinde Zollikofen</t>
  </si>
  <si>
    <t>Einwohnergemeinde Reutigen</t>
  </si>
  <si>
    <t>Einwohnergemeinde Vechigen</t>
  </si>
  <si>
    <t>Einwohnergemeinde Langenthal</t>
  </si>
  <si>
    <t>Einwohnergemeinde Nidau</t>
  </si>
  <si>
    <t>Einwohnergemeinde Belp</t>
  </si>
  <si>
    <t>Einwohnergemeinde Schüpfen</t>
  </si>
  <si>
    <t>Einwohnergemeinde Leuzigen</t>
  </si>
  <si>
    <t>Einwohnergemeinde Lützelflüh</t>
  </si>
  <si>
    <t>Einwohnergemeinde Muri bei Bern</t>
  </si>
  <si>
    <t>Einwohnergemeinde Burgistein</t>
  </si>
  <si>
    <t>Einwohnergemeinde Lyssach</t>
  </si>
  <si>
    <t>Einwohnergemeinde Urtenen-Schönbühl</t>
  </si>
  <si>
    <t>Einwohnergemeinde Hasle bei Burgdorf</t>
  </si>
  <si>
    <t>Einwohnergemeinde Frutigen</t>
  </si>
  <si>
    <t>Einwohnergemeinde Guggisberg</t>
  </si>
  <si>
    <t>Einwohnergemeinde Ittigen</t>
  </si>
  <si>
    <t>Einwohnergemeinde Rüschegg</t>
  </si>
  <si>
    <t>Einwohnergemeinde Oberlangenegg</t>
  </si>
  <si>
    <t>Einwohnergemeinde Aarwangen</t>
  </si>
  <si>
    <t>Gemischte Gemeinde Aeschi b. Spiez</t>
  </si>
  <si>
    <t>Einwohnergemeinde Thierachern</t>
  </si>
  <si>
    <t>Einwohnergemeinde Rüegsau</t>
  </si>
  <si>
    <t>Einwohnergemeinde Jens</t>
  </si>
  <si>
    <t>Einwohnergemeinde Innertkirchen</t>
  </si>
  <si>
    <t>Einwohnergemeinde Bremgarten bei Bern</t>
  </si>
  <si>
    <t>Einwohnergemeinde Pieterlen</t>
  </si>
  <si>
    <t>Einwohnergemeinde Riggisberg</t>
  </si>
  <si>
    <t>Commune municipale de Court</t>
  </si>
  <si>
    <t>Einwohnergemeinde Lengnau (BE)</t>
  </si>
  <si>
    <t>Einwohnergemeinde Bargen (BE)</t>
  </si>
  <si>
    <t>Einwohnergemeinde Kallnach</t>
  </si>
  <si>
    <t>Einwohnergemeinde Konolfingen</t>
  </si>
  <si>
    <t>Einwohnergemeinde Huttwil</t>
  </si>
  <si>
    <t>Einwohnergemeinde Hasliberg</t>
  </si>
  <si>
    <t>Commune municipale de Sonvilier</t>
  </si>
  <si>
    <t>Einwohnergemeinde Därstetten</t>
  </si>
  <si>
    <t>Einwohnergemeinde Häutligen</t>
  </si>
  <si>
    <t>Einwohnergemeinde Lauenen</t>
  </si>
  <si>
    <t>Einwohnergemeinde Zäziwil</t>
  </si>
  <si>
    <t>Einwohnergemeinde Madiswil</t>
  </si>
  <si>
    <t>Einwohnergemeinde Gerzensee</t>
  </si>
  <si>
    <t>Einwohnergemeinde Unterlangenegg</t>
  </si>
  <si>
    <t>Einwohnergemeinde Oberwil im Simmental</t>
  </si>
  <si>
    <t>Einwohnergemeinde Täuffelen</t>
  </si>
  <si>
    <t>Einwohnergemeinde Homberg</t>
  </si>
  <si>
    <t>Commune municipale de Tramelan</t>
  </si>
  <si>
    <t>Einwohnergemeinde Arch</t>
  </si>
  <si>
    <t>Einwohnergemeinde Oberdiessbach</t>
  </si>
  <si>
    <t>Einwohnergemeinde Brienz</t>
  </si>
  <si>
    <t>Einwohnergemeinde Niederbipp</t>
  </si>
  <si>
    <t>Einwohnergemeinde Münsingen</t>
  </si>
  <si>
    <t>Einwohnergemeinde Bönigen</t>
  </si>
  <si>
    <t>Commune municipale de Saint-Imier</t>
  </si>
  <si>
    <t>Commune municipale de La Ferrière</t>
  </si>
  <si>
    <t>Einwohnergemeinde Kiesen</t>
  </si>
  <si>
    <t>Einwohnergemeinde Niedermuhlern</t>
  </si>
  <si>
    <t>Einwohnergemeinde Kernenried</t>
  </si>
  <si>
    <t>Einwohnergemeinde Kirchlindach</t>
  </si>
  <si>
    <t>Einwohnergemeinde Safnern</t>
  </si>
  <si>
    <t>Einwohnergemeinde Neuenegg</t>
  </si>
  <si>
    <t>Commune municipale de Perrefitte</t>
  </si>
  <si>
    <t>Einwohnergemeinde Wattenwil</t>
  </si>
  <si>
    <t>Einwohnergemeinde Jegenstorf</t>
  </si>
  <si>
    <t>Einwohnergemeinde Radelfingen</t>
  </si>
  <si>
    <t>Einwohnergemeinde Rüdtligen-Alchenflüh</t>
  </si>
  <si>
    <t>Einwohnergemeinde Rüti bei Büren</t>
  </si>
  <si>
    <t>Einwohnergemeinde Frauenkappelen</t>
  </si>
  <si>
    <t>Einwohnergemeinde Wilderswil</t>
  </si>
  <si>
    <t>Einwohnergemeinde Schangnau</t>
  </si>
  <si>
    <t>Einwohnergemeinde Krattigen</t>
  </si>
  <si>
    <t>Einwohnergemeinde Wimmis</t>
  </si>
  <si>
    <t>Commune mixte de Loveresse</t>
  </si>
  <si>
    <t>Einwohnergemeinde Thunstetten</t>
  </si>
  <si>
    <t>Einwohnergemeinde Walkringen</t>
  </si>
  <si>
    <t>Einwohnergemeinde Laupen</t>
  </si>
  <si>
    <t>Einwohnergemeinde Bowil</t>
  </si>
  <si>
    <t>Einwohnergemeinde Münchenwiler</t>
  </si>
  <si>
    <t>Einwohnergemeinde Gurzelen</t>
  </si>
  <si>
    <t>Einwohnergemeinde Wyssachen</t>
  </si>
  <si>
    <t>Commune municipale de Cortébert</t>
  </si>
  <si>
    <t>Einwohnergemeinde Interlaken</t>
  </si>
  <si>
    <t>Einwohnergemeinde Leissigen</t>
  </si>
  <si>
    <t>Einwohnergemeinde Rohrbachgraben</t>
  </si>
  <si>
    <t>Einwohnergemeinde Worben</t>
  </si>
  <si>
    <t>Einwohnergemeinde Herzogenbuchsee</t>
  </si>
  <si>
    <t>Einwohnergemeinde Diemtigen</t>
  </si>
  <si>
    <t>Einwohnergemeinde Forst-Längenbühl</t>
  </si>
  <si>
    <t>Einwohnergemeinde Unterseen</t>
  </si>
  <si>
    <t>Einwohnergemeinde Meinisberg</t>
  </si>
  <si>
    <t>Einwohnergemeinde Steffisburg</t>
  </si>
  <si>
    <t>Einwohnergemeinde Twann-Tüscherz</t>
  </si>
  <si>
    <t>Einwohnergemeinde Kaufdorf</t>
  </si>
  <si>
    <t>Einwohnergemeinde Buchholterberg</t>
  </si>
  <si>
    <t>Einwohnergemeinde Langnau im Emmental</t>
  </si>
  <si>
    <t>Commune municipale de Tavannes</t>
  </si>
  <si>
    <t>Einwohnergemeinde Oberwil bei Büren</t>
  </si>
  <si>
    <t>Einwohnergemeinde Blumenstein</t>
  </si>
  <si>
    <t>Einwohnergemeinde Fraubrunnen</t>
  </si>
  <si>
    <t>Einwohnergemeinde Arni BE</t>
  </si>
  <si>
    <t>Einwohnergemeinde Kehrsatz</t>
  </si>
  <si>
    <t>Einwohnergemeinde Rohrbach</t>
  </si>
  <si>
    <t>Einwohnergemeinde Mirchel</t>
  </si>
  <si>
    <t>Einwohnergemeinde Rapperswil (BE)</t>
  </si>
  <si>
    <t>Einwohnergemeinde Aarberg</t>
  </si>
  <si>
    <t>Einwohnergemeinde Ipsach</t>
  </si>
  <si>
    <t>Commune municipale de Renan</t>
  </si>
  <si>
    <t>Einwohnergemeinde Signau</t>
  </si>
  <si>
    <t>Einwohnergemeinde Eriz</t>
  </si>
  <si>
    <t>Einwohnergemeinde Sigriswil</t>
  </si>
  <si>
    <t>Einwohnergemeinde Moosseedorf</t>
  </si>
  <si>
    <t>Einwohnergemeinde Schwarzenburg</t>
  </si>
  <si>
    <t>Einwohnergemeinde St. Stephan</t>
  </si>
  <si>
    <t>Einwohnergemeinde Dotzigen</t>
  </si>
  <si>
    <t>Einwohnergemeinde Finsterhennen</t>
  </si>
  <si>
    <t>Einwohnergemeinde Kirchberg (BE)</t>
  </si>
  <si>
    <t>Einwohnergemeinde Attiswil</t>
  </si>
  <si>
    <t>Einwohnergemeinde Roggwil (BE)</t>
  </si>
  <si>
    <t>Einwohnergemeinde Wangen an der Aare</t>
  </si>
  <si>
    <t>Einwohnergemeinde Affoltern im Emmental</t>
  </si>
  <si>
    <t>Einwohnergemeinde Uttigen</t>
  </si>
  <si>
    <t>Einwohnergemeinde Eggiwil</t>
  </si>
  <si>
    <t>Einwohnergemeinde Gsteig b. Gstaad</t>
  </si>
  <si>
    <t>Einwohnergemeinde Boltigen</t>
  </si>
  <si>
    <t>Einwohnergemeinde Ringgenberg (BE)</t>
  </si>
  <si>
    <t>Einwohnergemeinde Wald BE</t>
  </si>
  <si>
    <t>Einwohnergemeinde Büetigen</t>
  </si>
  <si>
    <t>Einwohnergemeinde Grindelwald</t>
  </si>
  <si>
    <t>Einwohnergemeinde Seedorf (BE)</t>
  </si>
  <si>
    <t>Einwohnergemeinde Dürrenroth</t>
  </si>
  <si>
    <t>Einwohnergemeinde Gündlischwand</t>
  </si>
  <si>
    <t>Einwohnergemeinde Matten bei Interlaken</t>
  </si>
  <si>
    <t>Einwohnergemeinde Uetendorf</t>
  </si>
  <si>
    <t>Einwohnergemeinde Iffwil</t>
  </si>
  <si>
    <t>Einwohnergemeinde Hindelbank</t>
  </si>
  <si>
    <t>Einwohnergemeinde Fahrni</t>
  </si>
  <si>
    <t>Einwohnergemeinde Kandersteg</t>
  </si>
  <si>
    <t>Einwohnergemeinde Rüeggisberg</t>
  </si>
  <si>
    <t>Einwohnergemeinde Grossaffoltern</t>
  </si>
  <si>
    <t>Einwohnergemeinde Zuzwil (BE)</t>
  </si>
  <si>
    <t>Commune municipale/Einwohnergemeinde  Evilard/Leubringen</t>
  </si>
  <si>
    <t>Einwohnergemeinde Walterswil (BE)</t>
  </si>
  <si>
    <t>Einwohnergemeinde Mühleberg</t>
  </si>
  <si>
    <t>Einwohnergemeinde Lotzwil</t>
  </si>
  <si>
    <t>Einwohnergemeinde Stettlen</t>
  </si>
  <si>
    <t>Commune municipale de Champoz</t>
  </si>
  <si>
    <t>Einwohnergemeinde Habkern</t>
  </si>
  <si>
    <t>Einwohnergemeinde Därligen</t>
  </si>
  <si>
    <t>Einwohnergemeinde Adelboden</t>
  </si>
  <si>
    <t>Einwohnergemeinde Freimettigen</t>
  </si>
  <si>
    <t>Einwohnergemeinde Walperswil</t>
  </si>
  <si>
    <t>Commune municipale de Moutier</t>
  </si>
  <si>
    <t>Einwohnergemeinde Bolligen</t>
  </si>
  <si>
    <t>Einwohnergemeinde Ins</t>
  </si>
  <si>
    <t>Einwohnergemeinde Sutz-Lattrigen</t>
  </si>
  <si>
    <t>Einwohnergemeinde Herbligen</t>
  </si>
  <si>
    <t>Einwohnergemeinde Allmendingen</t>
  </si>
  <si>
    <t>Einwohnergemeinde Heiligenschwendi</t>
  </si>
  <si>
    <t>Einwohnergemeinde Heimiswil</t>
  </si>
  <si>
    <t>Commune municipale de Reconvilier</t>
  </si>
  <si>
    <t>Einwohnergemeinde Wichtrach</t>
  </si>
  <si>
    <t>Einwohnergemeinde Port</t>
  </si>
  <si>
    <t>Einwohnergemeinde Sumiswald</t>
  </si>
  <si>
    <t>Einwohnergemeinde Auswil</t>
  </si>
  <si>
    <t>Einwohnergemeinde Diessbach bei Büren</t>
  </si>
  <si>
    <t>Einwohnergemeinde Uebeschi</t>
  </si>
  <si>
    <t>Einwohnergemeinde Wileroltigen</t>
  </si>
  <si>
    <t>Einwohnergemeinde Melchnau</t>
  </si>
  <si>
    <t>Einwohnergemeinde Ersigen</t>
  </si>
  <si>
    <t>Einwohnergemeinde Ferenbalm</t>
  </si>
  <si>
    <t>Einwohnergemeinde Grosshöchstetten</t>
  </si>
  <si>
    <t>Einwohnergemeinde Wynigen</t>
  </si>
  <si>
    <t>Einwohnergemeinde Brügg</t>
  </si>
  <si>
    <t>Einwohnergemeinde Oberburg</t>
  </si>
  <si>
    <t>Einwohnergemeinde Stocken-Höfen</t>
  </si>
  <si>
    <t>Commune municipale de Sonceboz-Sombeval</t>
  </si>
  <si>
    <t>Commune municipale de Corgémont</t>
  </si>
  <si>
    <t>Einwohnergemeinde Rubigen</t>
  </si>
  <si>
    <t>Einwohnergemeinde Aefligen</t>
  </si>
  <si>
    <t>Einwohnergemeinde Bellmund</t>
  </si>
  <si>
    <t>Einwohnergemeinde Bannwil</t>
  </si>
  <si>
    <t>Commune municipale Orvin</t>
  </si>
  <si>
    <t>Einwohnergemeinde Kappelen</t>
  </si>
  <si>
    <t>Einwohnergemeinde Oberthal</t>
  </si>
  <si>
    <t>Einwohnergemeinde Lauterbrunnen</t>
  </si>
  <si>
    <t>Einwohnergemeinde Linden</t>
  </si>
  <si>
    <t>Einwohnergemeinde Krauchthal</t>
  </si>
  <si>
    <t>Einwohnergemeinde Niederhünigen</t>
  </si>
  <si>
    <t>Einwohnergemeinde Lenk</t>
  </si>
  <si>
    <t>Commune municipale de Péry-La Heutte</t>
  </si>
  <si>
    <t>Einwohnergemeinde Meikirch</t>
  </si>
  <si>
    <t>Einwohnergemeinde Treiten</t>
  </si>
  <si>
    <t>Einwohnergemeinde Brenzikofen</t>
  </si>
  <si>
    <t>Einwohnergemeinde Studen (BE)</t>
  </si>
  <si>
    <t>Einwohnergemeinde Oberbipp</t>
  </si>
  <si>
    <t>Commune mixte de Valbirse</t>
  </si>
  <si>
    <t>Commune municipale de Sorvilier</t>
  </si>
  <si>
    <t>Einwohnergemeinde Münchenbuchsee</t>
  </si>
  <si>
    <t>Einwohnergemeinde Eriswil</t>
  </si>
  <si>
    <t>Syndicat Scolaire de l'école secondaire du bas de la vallée</t>
  </si>
  <si>
    <t>Gemeindeverband Bildung Gottstatt</t>
  </si>
  <si>
    <t>Schulgemeindeverband Matzwil</t>
  </si>
  <si>
    <t>Syndicat Scolaire du Grand-Val</t>
  </si>
  <si>
    <t>Office de l’enseignement obligatoire et du conseil (OECO)</t>
  </si>
  <si>
    <t>Gemeindeverband Kirchberg BE</t>
  </si>
  <si>
    <t>Schulverband Hilterfingen</t>
  </si>
  <si>
    <t>Gemeindeverband Oberstufenzentrum Arch</t>
  </si>
  <si>
    <t>Gemeindeverband Oberstufenzentrum Unterlangenegg</t>
  </si>
  <si>
    <t>Schulverband Nidau</t>
  </si>
  <si>
    <t>Sekundarschulverband Erlenbach</t>
  </si>
  <si>
    <t>Oberstufenverband Rapperswil</t>
  </si>
  <si>
    <t>Schulgemeinde Klein-Emmental</t>
  </si>
  <si>
    <t>Schulverband Trub-Trubschachen</t>
  </si>
  <si>
    <t>Schulverband untere Emme</t>
  </si>
  <si>
    <t>Oberstufenverband Büetigen-Diessbach-Dotzigen</t>
  </si>
  <si>
    <t>Gemeindeverband Oberstufenzentrum Kleindietwil</t>
  </si>
  <si>
    <t>Oberstufenschulverband Erlach</t>
  </si>
  <si>
    <t>Oberstufenverband Wiedlisbach</t>
  </si>
  <si>
    <t>Syndicat de communes de l'école des Prés-de-Cortébert</t>
  </si>
  <si>
    <t>Sekundarschulverband Signau</t>
  </si>
  <si>
    <t>Gemeindeverband Schulimont</t>
  </si>
  <si>
    <t>Gemeindeverband Sekstufe1 Wichtrach</t>
  </si>
  <si>
    <t>Schulverband Aarberg</t>
  </si>
  <si>
    <t>Schulverband Oberstufenzentrum Täuffelen</t>
  </si>
  <si>
    <t>Syndicat scolaire Courtelary-Cormoret-Villeret</t>
  </si>
  <si>
    <t>Communauté scolaire de Jean-Gui</t>
  </si>
  <si>
    <t>Schulverband Bettenhausen-Ochlenberg-Thörigen</t>
  </si>
  <si>
    <t>Communauté de l'école secondaire de la Courtine</t>
  </si>
  <si>
    <t>Gemeindeverband Koppigen</t>
  </si>
  <si>
    <t>Syndicat scolaire secondaire du Bas-Vallon</t>
  </si>
  <si>
    <t>Gemeindeverband Oberstufenzentrum Ins</t>
  </si>
  <si>
    <t>Oberstufenverband Herzogenbuchsee</t>
  </si>
  <si>
    <t>Schule Oberthal</t>
  </si>
  <si>
    <t>Kindergarten und Primarschule Wileroltigen, Gurbrü</t>
  </si>
  <si>
    <t>Volksschule Langenthal Kreuzfeld</t>
  </si>
  <si>
    <t>Volksschule Langenthal Oberstufenzentrum</t>
  </si>
  <si>
    <t>Schule Studen Aegerten</t>
  </si>
  <si>
    <r>
      <t>Leitungspool Spezialunterricht</t>
    </r>
    <r>
      <rPr>
        <sz val="11"/>
        <rFont val="Arial"/>
        <family val="2"/>
      </rPr>
      <t xml:space="preserve"> (IF, eU, Art. 16b LADV, Logo und Psychomotorik)</t>
    </r>
  </si>
  <si>
    <t>Massnahme im Zusammenhang mit REVOS 2020</t>
  </si>
  <si>
    <t>Massnahme im Zusammenhang mit dem Mangel an Lehrpersonen</t>
  </si>
  <si>
    <t>Beschäftigungsgradprozente Sonderpool "Integrative Schulung"</t>
  </si>
  <si>
    <t>Schule Grosshöchstetten</t>
  </si>
  <si>
    <t xml:space="preserve"> (SPA,SE,Art. 16b ODSE,logo. et psych.)</t>
  </si>
  <si>
    <t>Mesure dans le cadre de REVOS 2020</t>
  </si>
  <si>
    <t>Mesure liée à la pénurie d'enseignants</t>
  </si>
  <si>
    <t>Degré d'occupation pool spécial "Scolarisation intégrée"</t>
  </si>
  <si>
    <t>Sonderpool "Integrative Schulung von SuS mit verstärkten sonderpädagogischen Massnahmen"</t>
  </si>
  <si>
    <t>Sonderpool "Integrative Schulung von SuS mit verstärkten sonderpäadagogischen Massnahmen"</t>
  </si>
  <si>
    <t>Pool spécial "Scolarisation intégrée des élèves au bénéfice de mesures de pédagogie spécialisée renforcées"</t>
  </si>
  <si>
    <r>
      <t xml:space="preserve">meldung pro Schule mit </t>
    </r>
    <r>
      <rPr>
        <b/>
        <sz val="10"/>
        <color indexed="10"/>
        <rFont val="Arial"/>
        <family val="2"/>
      </rPr>
      <t>2) exkl. Lekt. besonderes VS-Angebot</t>
    </r>
  </si>
  <si>
    <r>
      <t xml:space="preserve">des progr. par établissement </t>
    </r>
    <r>
      <rPr>
        <b/>
        <sz val="10"/>
        <color indexed="10"/>
        <rFont val="Arial"/>
        <family val="2"/>
      </rPr>
      <t>2) excl.leçons offres spéc.de l'école oblig.</t>
    </r>
  </si>
  <si>
    <r>
      <rPr>
        <b/>
        <sz val="10"/>
        <color indexed="10"/>
        <rFont val="Arial"/>
        <family val="2"/>
      </rPr>
      <t>2)</t>
    </r>
    <r>
      <rPr>
        <sz val="10"/>
        <color indexed="10"/>
        <rFont val="Arial"/>
        <family val="2"/>
      </rPr>
      <t xml:space="preserve"> Lektionen für IF, eU, Art. 16b LADV, Logo und Psychomotorik (exkl. Lekt. besonderes VS-Angebot)</t>
    </r>
  </si>
  <si>
    <r>
      <rPr>
        <b/>
        <sz val="10"/>
        <color indexed="10"/>
        <rFont val="Arial"/>
        <family val="2"/>
      </rPr>
      <t>2)</t>
    </r>
    <r>
      <rPr>
        <sz val="10"/>
        <color indexed="10"/>
        <rFont val="Arial"/>
        <family val="2"/>
      </rPr>
      <t xml:space="preserve"> Leçons pour soutien pédagogique ambulatoire, SE, Art. 16b ODSE, logopédie et psychomotricité (excl.leçons offres spéc.de l'école oblig.)</t>
    </r>
  </si>
  <si>
    <r>
      <t xml:space="preserve">meldung pro Schule mit </t>
    </r>
    <r>
      <rPr>
        <b/>
        <sz val="10"/>
        <color indexed="10"/>
        <rFont val="Arial"/>
        <family val="2"/>
      </rPr>
      <t xml:space="preserve">2) </t>
    </r>
  </si>
  <si>
    <t>Biel Linde / Madretsch</t>
  </si>
  <si>
    <t>Biel-Bienne FiBi</t>
  </si>
  <si>
    <t>Ecole cantonale de langue française de Berne (ECLF)</t>
  </si>
  <si>
    <t>Kindergarten und Primarschule Nidau Balainen</t>
  </si>
  <si>
    <t>MR Aaretal Nord</t>
  </si>
  <si>
    <t>MR Kander- und Engstligental</t>
  </si>
  <si>
    <t>MR Linke Zulg</t>
  </si>
  <si>
    <t>MR Niedersimmental</t>
  </si>
  <si>
    <t>MR Obersimmental</t>
  </si>
  <si>
    <t>MR Saanenland</t>
  </si>
  <si>
    <t>MR-Region Aarberg</t>
  </si>
  <si>
    <t>MR-Region Gottstatt</t>
  </si>
  <si>
    <t>MR-Region Huttwil</t>
  </si>
  <si>
    <t>MR-Region Oberdiessbach</t>
  </si>
  <si>
    <t>MR-Region oberes Langetental</t>
  </si>
  <si>
    <t>MR-Region Schwarzenburg</t>
  </si>
  <si>
    <t>MR-Region Täuffelen</t>
  </si>
  <si>
    <t>MR-Region ZBMO 1</t>
  </si>
  <si>
    <t>MR-Region ZBMO 3</t>
  </si>
  <si>
    <t>Oberstufenzentrum Ebnit</t>
  </si>
  <si>
    <t>Primarschule Sutz-Lattrigen Mörigen</t>
  </si>
  <si>
    <t>Schule Berg</t>
  </si>
  <si>
    <t>Gemeinde Rumisberg</t>
  </si>
  <si>
    <t>Schule Kallnach</t>
  </si>
  <si>
    <t>Schule Melchnau</t>
  </si>
  <si>
    <t>Schule Nidau Burgerbeunden (Prim)</t>
  </si>
  <si>
    <t>Schule Nidau Burgerbeunden (Sek)</t>
  </si>
  <si>
    <t>Schule Nidau Weidteile</t>
  </si>
  <si>
    <t>Schule Oberwil</t>
  </si>
  <si>
    <t>Schule Stettlen</t>
  </si>
  <si>
    <t>Schule Trub*Schachen</t>
  </si>
  <si>
    <t>Schule Twann-Tüscherz Ligerz</t>
  </si>
  <si>
    <t>Schule Zollbrück</t>
  </si>
  <si>
    <t>Gemeindeverband Schule Zollbrück</t>
  </si>
  <si>
    <t>Schulen Sigriswil</t>
  </si>
  <si>
    <t>Sekundarstufe I Nidau Balainen</t>
  </si>
  <si>
    <t>Nombre d'élèves à prendre en compte dans le pool de direction</t>
  </si>
  <si>
    <t>Anzahl Schülerinnen und Schüler zur Berücksichtigung im Leitungspool Spezialunterricht</t>
  </si>
  <si>
    <t xml:space="preserve">Anzahl Schülerinnen und Schüler zur Berücksichtigung im Schulleitungspool </t>
  </si>
  <si>
    <t>Nombre d'élèves à prendre en compte dans le pool de direction de l'enseignement spécialisé</t>
  </si>
  <si>
    <t>Eingabefrist : 1.9.xxxx</t>
  </si>
  <si>
    <t>MR Schulverband Hilterfingen</t>
  </si>
  <si>
    <t>Bern Brunnmatt/Steigerhubel</t>
  </si>
  <si>
    <t>Bern Hochfeld 2</t>
  </si>
  <si>
    <t>Bern Hochfeld 1</t>
  </si>
  <si>
    <t>Schulen Kehrsatz</t>
  </si>
  <si>
    <t>MR-Region Aaretal Süd</t>
  </si>
  <si>
    <t>MR-Region Gürbetal-Längenberg</t>
  </si>
  <si>
    <t>Schule Toffen</t>
  </si>
  <si>
    <t>MR Belp</t>
  </si>
  <si>
    <t>MR-Region OZW Wiedlisbach</t>
  </si>
  <si>
    <t>MR Kirchberg</t>
  </si>
  <si>
    <t>MR Ins</t>
  </si>
  <si>
    <t>Bienne des Alpes (Collège)</t>
  </si>
  <si>
    <t>valable à partir du 1.8.2024
As 2024/25</t>
  </si>
  <si>
    <t>Hilterfingen</t>
  </si>
  <si>
    <t>Wiedlisbach</t>
  </si>
  <si>
    <t>Täuffelen</t>
  </si>
  <si>
    <t>Orpund</t>
  </si>
  <si>
    <t>Bolligen</t>
  </si>
  <si>
    <t>Wichtrach</t>
  </si>
  <si>
    <t>Ins</t>
  </si>
  <si>
    <t>Riggisberg</t>
  </si>
  <si>
    <t>Rohrbach</t>
  </si>
  <si>
    <t>Jegenstorf</t>
  </si>
  <si>
    <t>Roggwil</t>
  </si>
  <si>
    <t>Belp</t>
  </si>
  <si>
    <t>Zweisimmen</t>
  </si>
  <si>
    <t>Bern</t>
  </si>
  <si>
    <t>Huttwil</t>
  </si>
  <si>
    <t>Schüpfen</t>
  </si>
  <si>
    <t>Schwarzenburg</t>
  </si>
  <si>
    <t>Biel/Bienne</t>
  </si>
  <si>
    <t>Unterlangenegg</t>
  </si>
  <si>
    <t>Meiringen</t>
  </si>
  <si>
    <t>Interlaken</t>
  </si>
  <si>
    <t>Burgdorf</t>
  </si>
  <si>
    <t>Homberg</t>
  </si>
  <si>
    <t>Hindelbank</t>
  </si>
  <si>
    <t>Melchnau</t>
  </si>
  <si>
    <t>Aarwangen</t>
  </si>
  <si>
    <t>Oberdiessbach</t>
  </si>
  <si>
    <t>Thierachern</t>
  </si>
  <si>
    <t>Wynau</t>
  </si>
  <si>
    <t>Herzogenbuchsee</t>
  </si>
  <si>
    <t>Hermrigen</t>
  </si>
  <si>
    <t>Sauge</t>
  </si>
  <si>
    <t>La Neuveville</t>
  </si>
  <si>
    <t>Aarberg</t>
  </si>
  <si>
    <t>Corgémont</t>
  </si>
  <si>
    <t>Koppigen</t>
  </si>
  <si>
    <t>Saicourt</t>
  </si>
  <si>
    <t>Thörigen</t>
  </si>
  <si>
    <t>Sonceboz-Sombeval</t>
  </si>
  <si>
    <t>Courtelary</t>
  </si>
  <si>
    <t>Gampelen</t>
  </si>
  <si>
    <t>Signau</t>
  </si>
  <si>
    <t>Erlach</t>
  </si>
  <si>
    <t>Kirchberg</t>
  </si>
  <si>
    <t>Madiswil</t>
  </si>
  <si>
    <t>Nidau</t>
  </si>
  <si>
    <t>Dotzigen</t>
  </si>
  <si>
    <t>Heimenhausen</t>
  </si>
  <si>
    <t>Utzenstorf</t>
  </si>
  <si>
    <t>Trubschachen</t>
  </si>
  <si>
    <t>Rüderswil</t>
  </si>
  <si>
    <t>Dürrenroth</t>
  </si>
  <si>
    <t>Rapperswil</t>
  </si>
  <si>
    <t>Erlenbach im Simmental</t>
  </si>
  <si>
    <t>Arch</t>
  </si>
  <si>
    <t>Plateau de Diesse</t>
  </si>
  <si>
    <t>Grandval</t>
  </si>
  <si>
    <t>Wohlen bei Bern</t>
  </si>
  <si>
    <t>Valbirse</t>
  </si>
  <si>
    <t>Eriswil</t>
  </si>
  <si>
    <t>Münchenbuchsee</t>
  </si>
  <si>
    <t>Sorvilier</t>
  </si>
  <si>
    <t>Oberbipp</t>
  </si>
  <si>
    <t>Münsingen</t>
  </si>
  <si>
    <t>Studen</t>
  </si>
  <si>
    <t>Langenthal</t>
  </si>
  <si>
    <t>Grosshöchstetten</t>
  </si>
  <si>
    <t>Brenzikofen</t>
  </si>
  <si>
    <t>Treiten</t>
  </si>
  <si>
    <t>Meikirch</t>
  </si>
  <si>
    <t>Péry-La Heutte</t>
  </si>
  <si>
    <t>Lenk</t>
  </si>
  <si>
    <t>Ostermundigen</t>
  </si>
  <si>
    <t>Niederhünigen</t>
  </si>
  <si>
    <t>Krauchthal</t>
  </si>
  <si>
    <t>Linden</t>
  </si>
  <si>
    <t>Lauterbrunnen</t>
  </si>
  <si>
    <t>Oberthal</t>
  </si>
  <si>
    <t>Kappelen</t>
  </si>
  <si>
    <t>Orvin</t>
  </si>
  <si>
    <t>Bannwil</t>
  </si>
  <si>
    <t>Bellmund</t>
  </si>
  <si>
    <t>Aefligen</t>
  </si>
  <si>
    <t>Thun</t>
  </si>
  <si>
    <t>Rubigen</t>
  </si>
  <si>
    <t>Stocken-Höfen</t>
  </si>
  <si>
    <t>Oberburg</t>
  </si>
  <si>
    <t>Brügg</t>
  </si>
  <si>
    <t>Sigriswil</t>
  </si>
  <si>
    <t>Wynigen</t>
  </si>
  <si>
    <t>Vechigen</t>
  </si>
  <si>
    <t>Wimmis</t>
  </si>
  <si>
    <t>Moutier</t>
  </si>
  <si>
    <t>Saanen</t>
  </si>
  <si>
    <t>Lyss</t>
  </si>
  <si>
    <t>Bremgarten bei Bern</t>
  </si>
  <si>
    <t>Ferenbalm</t>
  </si>
  <si>
    <t>Ersigen</t>
  </si>
  <si>
    <t>Köniz</t>
  </si>
  <si>
    <t>Frutigen</t>
  </si>
  <si>
    <t>Wileroltigen</t>
  </si>
  <si>
    <t>Wattenwil</t>
  </si>
  <si>
    <t>Steffisburg</t>
  </si>
  <si>
    <t>Uebeschi</t>
  </si>
  <si>
    <t>Diessbach bei Büren</t>
  </si>
  <si>
    <t>Auswil</t>
  </si>
  <si>
    <t>Sumiswald</t>
  </si>
  <si>
    <t>Port</t>
  </si>
  <si>
    <t>Reconvilier</t>
  </si>
  <si>
    <t>Heimiswil</t>
  </si>
  <si>
    <t>Heiligenschwendi</t>
  </si>
  <si>
    <t>Allmendingen bei Bern</t>
  </si>
  <si>
    <t>Herbligen</t>
  </si>
  <si>
    <t>Sutz-Lattrigen</t>
  </si>
  <si>
    <t>Zollikofen</t>
  </si>
  <si>
    <t>Neuenegg</t>
  </si>
  <si>
    <t>Kehrsatz</t>
  </si>
  <si>
    <t>Uetendorf</t>
  </si>
  <si>
    <t>Tavannes</t>
  </si>
  <si>
    <t>Walperswil</t>
  </si>
  <si>
    <t>Tramelan</t>
  </si>
  <si>
    <t>Freimettigen</t>
  </si>
  <si>
    <t>Adelboden</t>
  </si>
  <si>
    <t>Därligen</t>
  </si>
  <si>
    <t>Habkern</t>
  </si>
  <si>
    <t>Champoz</t>
  </si>
  <si>
    <t>Stettlen</t>
  </si>
  <si>
    <t>Evilard/Leubringen</t>
  </si>
  <si>
    <t>Lotzwil</t>
  </si>
  <si>
    <t>Mühleberg</t>
  </si>
  <si>
    <t>Walterswil</t>
  </si>
  <si>
    <t>Muri bei Bern</t>
  </si>
  <si>
    <t>Zuzwil</t>
  </si>
  <si>
    <t>Niederbipp</t>
  </si>
  <si>
    <t>Spiez</t>
  </si>
  <si>
    <t>Grossaffoltern</t>
  </si>
  <si>
    <t>Rüeggisberg</t>
  </si>
  <si>
    <t>Kandersteg</t>
  </si>
  <si>
    <t>Ittigen</t>
  </si>
  <si>
    <t>Fahrni</t>
  </si>
  <si>
    <t>Iffwil</t>
  </si>
  <si>
    <t>Matten bei Interlaken</t>
  </si>
  <si>
    <t>Gündlischwand</t>
  </si>
  <si>
    <t>Seedorf</t>
  </si>
  <si>
    <t>Grindelwald</t>
  </si>
  <si>
    <t>Büetigen</t>
  </si>
  <si>
    <t>Wald</t>
  </si>
  <si>
    <t>Ringgenberg</t>
  </si>
  <si>
    <t>Boltigen</t>
  </si>
  <si>
    <t>Heimberg</t>
  </si>
  <si>
    <t>Gsteig</t>
  </si>
  <si>
    <t>Eggiwil</t>
  </si>
  <si>
    <t>Uttigen</t>
  </si>
  <si>
    <t>Affoltern im Emmental</t>
  </si>
  <si>
    <t>Wangen an der Aare</t>
  </si>
  <si>
    <t>Attiswil</t>
  </si>
  <si>
    <t>Finsterhennen</t>
  </si>
  <si>
    <t>St. Stephan</t>
  </si>
  <si>
    <t>Moosseedorf</t>
  </si>
  <si>
    <t>Saint-Imier</t>
  </si>
  <si>
    <t>Worb</t>
  </si>
  <si>
    <t>Eriz</t>
  </si>
  <si>
    <t>Renan</t>
  </si>
  <si>
    <t>Ipsach</t>
  </si>
  <si>
    <t>Mirchel</t>
  </si>
  <si>
    <t>Arni</t>
  </si>
  <si>
    <t>Fraubrunnen</t>
  </si>
  <si>
    <t>Blumenstein</t>
  </si>
  <si>
    <t>Oberwil bei Büren</t>
  </si>
  <si>
    <t>Langnau im Emmental</t>
  </si>
  <si>
    <t>Buchholterberg</t>
  </si>
  <si>
    <t>Kaufdorf</t>
  </si>
  <si>
    <t>Twann-Tüscherz</t>
  </si>
  <si>
    <t>Meinisberg</t>
  </si>
  <si>
    <t>Unterseen</t>
  </si>
  <si>
    <t>Forst-Längenbühl</t>
  </si>
  <si>
    <t>Büren an der Aare</t>
  </si>
  <si>
    <t>Diemtigen</t>
  </si>
  <si>
    <t>Worben</t>
  </si>
  <si>
    <t>Rohrbachgraben</t>
  </si>
  <si>
    <t>Leissigen</t>
  </si>
  <si>
    <t>Cortébert</t>
  </si>
  <si>
    <t>Wyssachen</t>
  </si>
  <si>
    <t>Gurzelen</t>
  </si>
  <si>
    <t>Münchenwiler</t>
  </si>
  <si>
    <t>Bowil</t>
  </si>
  <si>
    <t>Laupen</t>
  </si>
  <si>
    <t>Walkringen</t>
  </si>
  <si>
    <t>Thunstetten</t>
  </si>
  <si>
    <t>Loveresse</t>
  </si>
  <si>
    <t>Krattigen</t>
  </si>
  <si>
    <t>Schangnau</t>
  </si>
  <si>
    <t>Wilderswil</t>
  </si>
  <si>
    <t>Frauenkappelen</t>
  </si>
  <si>
    <t>Rüti bei Büren</t>
  </si>
  <si>
    <t>Rüdtligen-Alchenflüh</t>
  </si>
  <si>
    <t>Radelfingen</t>
  </si>
  <si>
    <t>Perrefitte</t>
  </si>
  <si>
    <t>Safnern</t>
  </si>
  <si>
    <t>Kirchlindach</t>
  </si>
  <si>
    <t>Kernenried</t>
  </si>
  <si>
    <t>Niedermuhlern</t>
  </si>
  <si>
    <t>Kiesen</t>
  </si>
  <si>
    <t>La Ferrière</t>
  </si>
  <si>
    <t>Bönigen</t>
  </si>
  <si>
    <t>Brienz</t>
  </si>
  <si>
    <t>Oberwil im Simmental</t>
  </si>
  <si>
    <t>Gerzensee</t>
  </si>
  <si>
    <t>Zäziwil</t>
  </si>
  <si>
    <t>Lauenen</t>
  </si>
  <si>
    <t>Rumisberg</t>
  </si>
  <si>
    <t>Häutligen</t>
  </si>
  <si>
    <t>Därstetten</t>
  </si>
  <si>
    <t>Sonvilier</t>
  </si>
  <si>
    <t>Hasliberg</t>
  </si>
  <si>
    <t>Konolfingen</t>
  </si>
  <si>
    <t>Kallnach</t>
  </si>
  <si>
    <t>Bargen</t>
  </si>
  <si>
    <t>Lengnau</t>
  </si>
  <si>
    <t>Court</t>
  </si>
  <si>
    <t>Pieterlen</t>
  </si>
  <si>
    <t>Aeschi bei Spiez</t>
  </si>
  <si>
    <t>Innertkirchen</t>
  </si>
  <si>
    <t>Jens</t>
  </si>
  <si>
    <t>Rüegsau</t>
  </si>
  <si>
    <t>Oberlangenegg</t>
  </si>
  <si>
    <t>Rüschegg</t>
  </si>
  <si>
    <t>Guggisberg</t>
  </si>
  <si>
    <t>Hasle bei Burgdorf</t>
  </si>
  <si>
    <t>Urtenen-Schönbühl</t>
  </si>
  <si>
    <t>Lyssach</t>
  </si>
  <si>
    <t>Burgistein</t>
  </si>
  <si>
    <t>Lützelflüh</t>
  </si>
  <si>
    <t>Leuzigen</t>
  </si>
  <si>
    <t>Reutigen</t>
  </si>
  <si>
    <t>Gsteigwiler</t>
  </si>
  <si>
    <t>Beatenberg</t>
  </si>
  <si>
    <t>Schwadernau</t>
  </si>
  <si>
    <t>Oberbalm</t>
  </si>
  <si>
    <t>Röthenbach im Emmental</t>
  </si>
  <si>
    <t>Kriechenwil</t>
  </si>
  <si>
    <t>Seftigen</t>
  </si>
  <si>
    <t>Oppligen</t>
  </si>
  <si>
    <t>Trachselwald</t>
  </si>
  <si>
    <t>Wengi</t>
  </si>
  <si>
    <t>Toffen</t>
  </si>
  <si>
    <t>Gondiswil</t>
  </si>
  <si>
    <t>Biglen</t>
  </si>
  <si>
    <t>Ursenbach</t>
  </si>
  <si>
    <t>Reichenbach im Kandertal</t>
  </si>
  <si>
    <t>Thurnen</t>
  </si>
  <si>
    <t>Standortgemeinde</t>
  </si>
  <si>
    <t>Schulorganisationen:</t>
  </si>
  <si>
    <t>SOE Nr:</t>
  </si>
  <si>
    <t>Anleitung für die Suche des SOE-Keys</t>
  </si>
  <si>
    <t>2. Lesen Sie in der Spalte D den SOE-Key Ihrer Schule ab</t>
  </si>
  <si>
    <t>3. Übertragen Sie den SOE-Key in das Berechnungsformular</t>
  </si>
  <si>
    <t>SOE-Key unbekannt</t>
  </si>
  <si>
    <t>Instructions pour la recherche du US-Key</t>
  </si>
  <si>
    <t>2. Lisez dans la colonne D le US-Key de votre école</t>
  </si>
  <si>
    <t>3. Reportez le US-Key dans le formulaire de calcul</t>
  </si>
  <si>
    <t>US-Key inconnu</t>
  </si>
  <si>
    <t>1. Saisissez la commune de votre école dans le champ C7</t>
  </si>
  <si>
    <t>1. Geben Sie im Feld C7 die Standortgemeinde Ihrer Schule ein</t>
  </si>
  <si>
    <t>5a</t>
  </si>
  <si>
    <t>5b</t>
  </si>
  <si>
    <t>MR-Region Spiez-Aeschi-Krattigen</t>
  </si>
  <si>
    <t>MR-Region Zulg</t>
  </si>
  <si>
    <t>Angebote Stadt Bern</t>
  </si>
  <si>
    <t>Schule Wabern Morillon</t>
  </si>
  <si>
    <t>Schulen Bremgarten</t>
  </si>
  <si>
    <t>MR-Region ZBMO 2</t>
  </si>
  <si>
    <t>MR-Region ZBMO 4</t>
  </si>
  <si>
    <t>Integration und besondere Angebote MR</t>
  </si>
  <si>
    <t>MR-Region Hindelbank</t>
  </si>
  <si>
    <t>MR-Region Seeland Südost</t>
  </si>
  <si>
    <t>MR-Region Nidau</t>
  </si>
  <si>
    <t>Bern Schule BAZ</t>
  </si>
  <si>
    <t>Fachstelle Bildung Köniz</t>
  </si>
  <si>
    <t>MR Langenthal</t>
  </si>
  <si>
    <t>Schule Wabern Dorf-Wandermatte</t>
  </si>
  <si>
    <t>(Referenzdatum 1.08.2024)</t>
  </si>
  <si>
    <t>2019.ERZ.96 / 1632227</t>
  </si>
  <si>
    <t>2024/25</t>
  </si>
  <si>
    <t>MR Heimberg</t>
  </si>
  <si>
    <t>Schule Zyklus 1</t>
  </si>
  <si>
    <t>Schule Zyklus 2</t>
  </si>
  <si>
    <t>Schule Zyklus 3</t>
  </si>
  <si>
    <t>Bern Stöckacker</t>
  </si>
  <si>
    <r>
      <t xml:space="preserve">LAV, Anhang 4 Kap. 1:  </t>
    </r>
    <r>
      <rPr>
        <b/>
        <sz val="10"/>
        <rFont val="Arial"/>
        <family val="2"/>
      </rPr>
      <t xml:space="preserve"> 5 + a * 0.104 + b</t>
    </r>
    <r>
      <rPr>
        <b/>
        <vertAlign val="superscript"/>
        <sz val="10"/>
        <rFont val="Arial"/>
        <family val="2"/>
      </rPr>
      <t xml:space="preserve"> </t>
    </r>
    <r>
      <rPr>
        <b/>
        <sz val="10"/>
        <rFont val="Arial"/>
        <family val="2"/>
      </rPr>
      <t>* 0.106 + c * 0.194 = SL-Pool-%</t>
    </r>
  </si>
  <si>
    <t>gültig per 1.8.2024
SJ 2024/25</t>
  </si>
  <si>
    <t>gültig ab 1.8.2025
SJ 2025/26</t>
  </si>
  <si>
    <r>
      <t xml:space="preserve">LAV, Anhang 4 Kap. 1: </t>
    </r>
    <r>
      <rPr>
        <b/>
        <sz val="10"/>
        <rFont val="Arial"/>
        <family val="2"/>
      </rPr>
      <t>5 + a * 0.104 + b</t>
    </r>
    <r>
      <rPr>
        <b/>
        <vertAlign val="superscript"/>
        <sz val="10"/>
        <rFont val="Arial"/>
        <family val="2"/>
      </rPr>
      <t xml:space="preserve"> </t>
    </r>
    <r>
      <rPr>
        <b/>
        <sz val="10"/>
        <rFont val="Arial"/>
        <family val="2"/>
      </rPr>
      <t>* 0.106 + c * 0.194 = SL-Pool-%</t>
    </r>
  </si>
  <si>
    <r>
      <t xml:space="preserve">OSE, annexe 4 chap. 1:  </t>
    </r>
    <r>
      <rPr>
        <b/>
        <sz val="10"/>
        <rFont val="Arial"/>
        <family val="2"/>
      </rPr>
      <t>5 + a * 0.104 + b * 0.106 + c * 0.194 = Pool de direction %</t>
    </r>
  </si>
  <si>
    <t>valable à partir du 1.8.2025
As 2025/26</t>
  </si>
  <si>
    <r>
      <rPr>
        <b/>
        <sz val="10"/>
        <color indexed="10"/>
        <rFont val="Arial"/>
        <family val="2"/>
      </rPr>
      <t>1)</t>
    </r>
    <r>
      <rPr>
        <sz val="10"/>
        <color indexed="10"/>
        <rFont val="Arial"/>
        <family val="2"/>
      </rPr>
      <t xml:space="preserve"> Alle Lektionen exkl. Lektionen gemäss </t>
    </r>
    <r>
      <rPr>
        <b/>
        <sz val="10"/>
        <color indexed="10"/>
        <rFont val="Arial"/>
        <family val="2"/>
      </rPr>
      <t>2)</t>
    </r>
  </si>
  <si>
    <r>
      <rPr>
        <b/>
        <sz val="10"/>
        <color indexed="10"/>
        <rFont val="Arial"/>
        <family val="2"/>
      </rPr>
      <t>1)</t>
    </r>
    <r>
      <rPr>
        <sz val="10"/>
        <color indexed="10"/>
        <rFont val="Arial"/>
        <family val="2"/>
      </rPr>
      <t xml:space="preserve"> Toutes les leçons sauf les leçons selon 2</t>
    </r>
    <r>
      <rPr>
        <b/>
        <sz val="10"/>
        <color indexed="10"/>
        <rFont val="Arial"/>
        <family val="2"/>
      </rPr>
      <t>)</t>
    </r>
  </si>
  <si>
    <t>Unité scolaire</t>
  </si>
  <si>
    <t>US-Key</t>
  </si>
  <si>
    <t>Anzahl Mentorate gemäss LAV Anhang 4, Art. 3.1b</t>
  </si>
  <si>
    <r>
      <rPr>
        <b/>
        <sz val="10"/>
        <color indexed="10"/>
        <rFont val="Arial"/>
        <family val="2"/>
      </rPr>
      <t>4)</t>
    </r>
    <r>
      <rPr>
        <sz val="10"/>
        <color indexed="10"/>
        <rFont val="Arial"/>
        <family val="2"/>
      </rPr>
      <t xml:space="preserve"> Sofern die Anstellung mindestens ein Semester dauert.</t>
    </r>
  </si>
  <si>
    <t>Nombre de mentorat selon OSE Annexe 4, Art 3.1b</t>
  </si>
  <si>
    <r>
      <t xml:space="preserve">Nombre de béneficiaire selon OSE Annexe 4, Art 3.1b </t>
    </r>
    <r>
      <rPr>
        <b/>
        <sz val="10"/>
        <color indexed="10"/>
        <rFont val="Arial"/>
        <family val="2"/>
      </rPr>
      <t>4)</t>
    </r>
  </si>
  <si>
    <r>
      <rPr>
        <b/>
        <sz val="10"/>
        <color indexed="10"/>
        <rFont val="Arial"/>
        <family val="2"/>
      </rPr>
      <t>4)</t>
    </r>
    <r>
      <rPr>
        <sz val="10"/>
        <color indexed="10"/>
        <rFont val="Arial"/>
        <family val="2"/>
      </rPr>
      <t xml:space="preserve"> A condition que le l'engagement dure au moins un semestre</t>
    </r>
  </si>
  <si>
    <r>
      <t xml:space="preserve">Anzahl Berufs-/Wiedereinsteigende gemäss LAV Anhang 4, Art. 3.1b </t>
    </r>
    <r>
      <rPr>
        <b/>
        <sz val="10"/>
        <color indexed="10"/>
        <rFont val="Arial"/>
        <family val="2"/>
      </rPr>
      <t>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</si>
</sst>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General&quot;%&quot;"/>
    <numFmt numFmtId="165" formatCode="0.000&quot;%&quot;"/>
    <numFmt numFmtId="166" formatCode="#,##0.000"/>
    <numFmt numFmtId="167" formatCode="#,##0.000&quot;%&quot;"/>
    <numFmt numFmtId="168" formatCode="0.00&quot;%&quot;"/>
    <numFmt numFmtId="169" formatCode="dd/mm/yyyy;@"/>
    <numFmt numFmtId="170" formatCode="0.000"/>
  </numFmts>
  <fonts count="40" x14ac:knownFonts="1">
    <font>
      <sz val="10"/>
      <name val="Arial"/>
    </font>
    <font>
      <sz val="11"/>
      <color theme="1"/>
      <name val="Arial"/>
      <family val="2"/>
    </font>
    <font>
      <sz val="11"/>
      <color theme="1"/>
      <name val="Arial"/>
      <family val="2"/>
    </font>
    <font>
      <sz val="11"/>
      <color theme="1"/>
      <name val="Arial"/>
      <family val="2"/>
    </font>
    <font>
      <sz val="11"/>
      <color theme="1"/>
      <name val="Arial"/>
      <family val="2"/>
    </font>
    <font>
      <b/>
      <sz val="10"/>
      <name val="Arial"/>
      <family val="2"/>
    </font>
    <font>
      <b/>
      <sz val="12"/>
      <name val="Arial"/>
      <family val="2"/>
    </font>
    <font>
      <b/>
      <sz val="8"/>
      <name val="Arial"/>
      <family val="2"/>
    </font>
    <font>
      <b/>
      <sz val="14"/>
      <name val="Arial"/>
      <family val="2"/>
    </font>
    <font>
      <sz val="11"/>
      <name val="Arial"/>
      <family val="2"/>
    </font>
    <font>
      <b/>
      <sz val="11"/>
      <name val="Arial"/>
      <family val="2"/>
    </font>
    <font>
      <sz val="10"/>
      <name val="Arial"/>
      <family val="2"/>
    </font>
    <font>
      <sz val="11"/>
      <name val="Arial"/>
      <family val="2"/>
    </font>
    <font>
      <sz val="11"/>
      <color indexed="9"/>
      <name val="Arial"/>
      <family val="2"/>
    </font>
    <font>
      <vertAlign val="superscript"/>
      <sz val="11"/>
      <name val="Arial"/>
      <family val="2"/>
    </font>
    <font>
      <sz val="9"/>
      <name val="Arial"/>
      <family val="2"/>
    </font>
    <font>
      <b/>
      <vertAlign val="superscript"/>
      <sz val="10"/>
      <name val="Arial"/>
      <family val="2"/>
    </font>
    <font>
      <b/>
      <sz val="10"/>
      <name val="Arial"/>
      <family val="2"/>
    </font>
    <font>
      <b/>
      <sz val="10"/>
      <color indexed="9"/>
      <name val="Arial"/>
      <family val="2"/>
    </font>
    <font>
      <sz val="10"/>
      <color indexed="9"/>
      <name val="Arial"/>
      <family val="2"/>
    </font>
    <font>
      <b/>
      <sz val="10"/>
      <color indexed="10"/>
      <name val="Arial"/>
      <family val="2"/>
    </font>
    <font>
      <sz val="10"/>
      <color indexed="10"/>
      <name val="Arial"/>
      <family val="2"/>
    </font>
    <font>
      <sz val="10"/>
      <name val="Arial"/>
      <family val="2"/>
    </font>
    <font>
      <sz val="8"/>
      <name val="Arial"/>
      <family val="2"/>
    </font>
    <font>
      <b/>
      <sz val="9"/>
      <name val="Arial"/>
      <family val="2"/>
    </font>
    <font>
      <b/>
      <sz val="11"/>
      <color rgb="FFFF0000"/>
      <name val="Arial"/>
      <family val="2"/>
    </font>
    <font>
      <b/>
      <sz val="10"/>
      <color rgb="FFFF0000"/>
      <name val="Arial"/>
      <family val="2"/>
    </font>
    <font>
      <sz val="10"/>
      <color rgb="FFFF0000"/>
      <name val="Arial"/>
      <family val="2"/>
    </font>
    <font>
      <b/>
      <sz val="12"/>
      <color theme="1"/>
      <name val="Arial"/>
      <family val="2"/>
    </font>
    <font>
      <sz val="9"/>
      <color theme="1"/>
      <name val="Arial"/>
      <family val="2"/>
    </font>
    <font>
      <b/>
      <sz val="11"/>
      <color theme="1"/>
      <name val="Arial"/>
      <family val="2"/>
    </font>
    <font>
      <b/>
      <sz val="18"/>
      <color rgb="FFFF0000"/>
      <name val="Arial"/>
      <family val="2"/>
    </font>
    <font>
      <b/>
      <sz val="14"/>
      <color rgb="FFFF0000"/>
      <name val="Arial"/>
      <family val="2"/>
    </font>
    <font>
      <b/>
      <sz val="9"/>
      <color indexed="81"/>
      <name val="Segoe UI"/>
      <family val="2"/>
    </font>
    <font>
      <sz val="9"/>
      <color indexed="81"/>
      <name val="Segoe UI"/>
      <family val="2"/>
    </font>
    <font>
      <u/>
      <sz val="10"/>
      <color theme="10"/>
      <name val="Arial"/>
      <family val="2"/>
    </font>
    <font>
      <sz val="12"/>
      <color indexed="8"/>
      <name val="Arial"/>
      <family val="2"/>
    </font>
    <font>
      <sz val="12"/>
      <color theme="1"/>
      <name val="Arial"/>
      <family val="2"/>
    </font>
    <font>
      <b/>
      <sz val="12"/>
      <color indexed="8"/>
      <name val="Arial"/>
      <family val="2"/>
    </font>
    <font>
      <sz val="12"/>
      <color rgb="FFFF0000"/>
      <name val="Arial"/>
      <family val="2"/>
    </font>
  </fonts>
  <fills count="10">
    <fill>
      <patternFill patternType="none"/>
    </fill>
    <fill>
      <patternFill patternType="gray125"/>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3" tint="0.79998168889431442"/>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FFFF66"/>
        <bgColor indexed="64"/>
      </patternFill>
    </fill>
    <fill>
      <patternFill patternType="solid">
        <fgColor theme="5" tint="0.59999389629810485"/>
        <bgColor indexed="64"/>
      </patternFill>
    </fill>
  </fills>
  <borders count="23">
    <border>
      <left/>
      <right/>
      <top/>
      <bottom/>
      <diagonal/>
    </border>
    <border>
      <left/>
      <right/>
      <top style="thin">
        <color indexed="64"/>
      </top>
      <bottom/>
      <diagonal/>
    </border>
    <border>
      <left/>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8">
    <xf numFmtId="0" fontId="0" fillId="0" borderId="0"/>
    <xf numFmtId="0" fontId="11" fillId="0" borderId="0"/>
    <xf numFmtId="0" fontId="9" fillId="0" borderId="0"/>
    <xf numFmtId="0" fontId="4" fillId="0" borderId="0"/>
    <xf numFmtId="0" fontId="3" fillId="0" borderId="0"/>
    <xf numFmtId="0" fontId="35" fillId="0" borderId="0" applyNumberFormat="0" applyFill="0" applyBorder="0" applyAlignment="0" applyProtection="0"/>
    <xf numFmtId="0" fontId="11" fillId="0" borderId="0"/>
    <xf numFmtId="0" fontId="2" fillId="0" borderId="0"/>
  </cellStyleXfs>
  <cellXfs count="224">
    <xf numFmtId="0" fontId="0" fillId="0" borderId="0" xfId="0"/>
    <xf numFmtId="0" fontId="6" fillId="2" borderId="1" xfId="0" applyFont="1" applyFill="1" applyBorder="1" applyProtection="1"/>
    <xf numFmtId="0" fontId="6" fillId="2" borderId="0" xfId="0" applyFont="1" applyFill="1" applyBorder="1" applyProtection="1"/>
    <xf numFmtId="0" fontId="9" fillId="2" borderId="2" xfId="0" applyFont="1" applyFill="1" applyBorder="1" applyAlignment="1" applyProtection="1">
      <alignment vertical="center" wrapText="1"/>
    </xf>
    <xf numFmtId="0" fontId="9" fillId="2" borderId="2" xfId="0" applyFont="1" applyFill="1" applyBorder="1" applyAlignment="1" applyProtection="1">
      <alignment vertical="center"/>
    </xf>
    <xf numFmtId="0" fontId="12" fillId="2" borderId="0" xfId="0" applyFont="1" applyFill="1" applyBorder="1" applyProtection="1"/>
    <xf numFmtId="0" fontId="10" fillId="2" borderId="1" xfId="0" applyFont="1" applyFill="1" applyBorder="1" applyProtection="1"/>
    <xf numFmtId="0" fontId="9" fillId="2" borderId="1" xfId="0" applyFont="1" applyFill="1" applyBorder="1" applyProtection="1"/>
    <xf numFmtId="0" fontId="10" fillId="2" borderId="0" xfId="0" applyFont="1" applyFill="1" applyBorder="1" applyProtection="1"/>
    <xf numFmtId="0" fontId="9" fillId="2" borderId="0" xfId="0" applyFont="1" applyFill="1" applyBorder="1" applyProtection="1"/>
    <xf numFmtId="0" fontId="9" fillId="2" borderId="2" xfId="0" applyFont="1" applyFill="1" applyBorder="1" applyProtection="1"/>
    <xf numFmtId="0" fontId="10" fillId="2" borderId="3" xfId="0" applyFont="1" applyFill="1" applyBorder="1" applyAlignment="1" applyProtection="1">
      <alignment vertical="center"/>
    </xf>
    <xf numFmtId="0" fontId="9" fillId="2" borderId="0" xfId="0" applyFont="1" applyFill="1" applyBorder="1" applyAlignment="1" applyProtection="1">
      <alignment horizontal="left" vertical="center" wrapText="1"/>
    </xf>
    <xf numFmtId="0" fontId="9" fillId="2" borderId="0" xfId="0" applyFont="1" applyFill="1" applyBorder="1" applyAlignment="1" applyProtection="1">
      <alignment vertical="center" wrapText="1"/>
    </xf>
    <xf numFmtId="0" fontId="10" fillId="2" borderId="2" xfId="0" applyFont="1" applyFill="1" applyBorder="1" applyAlignment="1" applyProtection="1">
      <alignment vertical="center"/>
    </xf>
    <xf numFmtId="0" fontId="9" fillId="2" borderId="0" xfId="0" applyFont="1" applyFill="1" applyBorder="1" applyAlignment="1" applyProtection="1">
      <alignment horizontal="left" vertical="center"/>
    </xf>
    <xf numFmtId="0" fontId="14" fillId="2" borderId="0" xfId="0" applyFont="1" applyFill="1" applyBorder="1" applyAlignment="1" applyProtection="1">
      <alignment horizontal="left" vertical="center"/>
    </xf>
    <xf numFmtId="0" fontId="0" fillId="2" borderId="0" xfId="0" applyFill="1" applyProtection="1"/>
    <xf numFmtId="0" fontId="8" fillId="2" borderId="0" xfId="0" applyFont="1" applyFill="1" applyProtection="1"/>
    <xf numFmtId="0" fontId="10" fillId="2" borderId="0" xfId="0" applyFont="1" applyFill="1" applyProtection="1"/>
    <xf numFmtId="0" fontId="9" fillId="2" borderId="0" xfId="0" applyFont="1" applyFill="1" applyProtection="1"/>
    <xf numFmtId="0" fontId="11" fillId="2" borderId="0" xfId="0" applyFont="1" applyFill="1" applyProtection="1"/>
    <xf numFmtId="0" fontId="11" fillId="2" borderId="4" xfId="0" applyFont="1" applyFill="1" applyBorder="1" applyProtection="1"/>
    <xf numFmtId="0" fontId="11" fillId="2" borderId="0" xfId="0" applyFont="1" applyFill="1" applyBorder="1" applyProtection="1"/>
    <xf numFmtId="0" fontId="0" fillId="2" borderId="0" xfId="0" applyFill="1" applyAlignment="1" applyProtection="1">
      <alignment vertical="center" wrapText="1"/>
    </xf>
    <xf numFmtId="0" fontId="0" fillId="2" borderId="0" xfId="0" applyFill="1" applyBorder="1" applyAlignment="1" applyProtection="1">
      <alignment vertical="center"/>
    </xf>
    <xf numFmtId="0" fontId="0" fillId="2" borderId="0" xfId="0" applyFill="1" applyAlignment="1" applyProtection="1">
      <alignment vertical="center"/>
    </xf>
    <xf numFmtId="0" fontId="11" fillId="2" borderId="4" xfId="0" applyFont="1" applyFill="1" applyBorder="1" applyAlignment="1" applyProtection="1">
      <alignment horizontal="left" vertical="center"/>
    </xf>
    <xf numFmtId="0" fontId="10" fillId="2" borderId="5" xfId="0" applyFont="1" applyFill="1" applyBorder="1" applyProtection="1"/>
    <xf numFmtId="0" fontId="10" fillId="2" borderId="4" xfId="0" applyFont="1" applyFill="1" applyBorder="1" applyProtection="1"/>
    <xf numFmtId="164" fontId="17" fillId="2" borderId="4" xfId="0" applyNumberFormat="1" applyFont="1" applyFill="1" applyBorder="1" applyAlignment="1" applyProtection="1"/>
    <xf numFmtId="0" fontId="20" fillId="2" borderId="0" xfId="0" applyFont="1" applyFill="1" applyProtection="1"/>
    <xf numFmtId="0" fontId="21" fillId="2" borderId="0" xfId="0" applyFont="1" applyFill="1" applyBorder="1" applyProtection="1"/>
    <xf numFmtId="168" fontId="10" fillId="2" borderId="0" xfId="0" applyNumberFormat="1" applyFont="1" applyFill="1" applyBorder="1" applyAlignment="1" applyProtection="1">
      <alignment horizontal="center"/>
    </xf>
    <xf numFmtId="0" fontId="5" fillId="2" borderId="0" xfId="0" applyFont="1" applyFill="1" applyAlignment="1" applyProtection="1">
      <alignment horizontal="left" vertical="top" wrapText="1"/>
    </xf>
    <xf numFmtId="0" fontId="22" fillId="2" borderId="0" xfId="0" applyFont="1" applyFill="1" applyProtection="1"/>
    <xf numFmtId="0" fontId="22" fillId="2" borderId="0" xfId="0" applyFont="1" applyFill="1" applyBorder="1" applyProtection="1"/>
    <xf numFmtId="0" fontId="22" fillId="2" borderId="2" xfId="0" applyFont="1" applyFill="1" applyBorder="1" applyProtection="1"/>
    <xf numFmtId="0" fontId="22" fillId="2" borderId="4" xfId="0" applyFont="1" applyFill="1" applyBorder="1" applyProtection="1"/>
    <xf numFmtId="0" fontId="13" fillId="2" borderId="0" xfId="0" applyFont="1" applyFill="1" applyProtection="1"/>
    <xf numFmtId="0" fontId="11" fillId="2" borderId="4" xfId="0" applyFont="1" applyFill="1" applyBorder="1"/>
    <xf numFmtId="0" fontId="9" fillId="2" borderId="0" xfId="0" applyFont="1" applyFill="1" applyBorder="1"/>
    <xf numFmtId="167" fontId="10" fillId="2" borderId="0" xfId="0" applyNumberFormat="1" applyFont="1" applyFill="1" applyBorder="1" applyAlignment="1" applyProtection="1">
      <alignment horizontal="center"/>
    </xf>
    <xf numFmtId="167" fontId="9" fillId="2" borderId="0" xfId="0" applyNumberFormat="1" applyFont="1" applyFill="1" applyBorder="1" applyAlignment="1" applyProtection="1"/>
    <xf numFmtId="165" fontId="10" fillId="2" borderId="0" xfId="0" applyNumberFormat="1" applyFont="1" applyFill="1" applyBorder="1" applyAlignment="1" applyProtection="1">
      <alignment horizontal="center"/>
    </xf>
    <xf numFmtId="0" fontId="5" fillId="2" borderId="4" xfId="0" applyFont="1" applyFill="1" applyBorder="1" applyProtection="1"/>
    <xf numFmtId="165" fontId="9" fillId="2" borderId="0" xfId="0" applyNumberFormat="1" applyFont="1" applyFill="1" applyBorder="1" applyAlignment="1" applyProtection="1"/>
    <xf numFmtId="167" fontId="10" fillId="2" borderId="2" xfId="0" applyNumberFormat="1" applyFont="1" applyFill="1" applyBorder="1" applyAlignment="1" applyProtection="1">
      <alignment vertical="center"/>
    </xf>
    <xf numFmtId="0" fontId="25" fillId="2" borderId="4" xfId="0" applyFont="1" applyFill="1" applyBorder="1" applyProtection="1"/>
    <xf numFmtId="0" fontId="11" fillId="2" borderId="4" xfId="0" applyFont="1" applyFill="1" applyBorder="1" applyAlignment="1">
      <alignment horizontal="left" vertical="center"/>
    </xf>
    <xf numFmtId="0" fontId="9" fillId="2" borderId="0" xfId="0" applyFont="1" applyFill="1" applyBorder="1" applyAlignment="1" applyProtection="1">
      <alignment horizontal="right"/>
    </xf>
    <xf numFmtId="0" fontId="15" fillId="2" borderId="0" xfId="0" applyFont="1" applyFill="1" applyBorder="1" applyAlignment="1" applyProtection="1">
      <alignment horizontal="right"/>
    </xf>
    <xf numFmtId="0" fontId="26" fillId="2" borderId="0" xfId="0" applyFont="1" applyFill="1" applyProtection="1"/>
    <xf numFmtId="167" fontId="10" fillId="2" borderId="0" xfId="0" applyNumberFormat="1" applyFont="1" applyFill="1" applyBorder="1" applyAlignment="1" applyProtection="1"/>
    <xf numFmtId="0" fontId="25" fillId="2" borderId="0" xfId="0" applyFont="1" applyFill="1" applyBorder="1" applyProtection="1"/>
    <xf numFmtId="0" fontId="27" fillId="2" borderId="4" xfId="0" applyFont="1" applyFill="1" applyBorder="1" applyProtection="1"/>
    <xf numFmtId="0" fontId="28" fillId="0" borderId="0" xfId="1" applyFont="1" applyProtection="1"/>
    <xf numFmtId="0" fontId="11" fillId="0" borderId="0" xfId="1" applyProtection="1"/>
    <xf numFmtId="0" fontId="11" fillId="0" borderId="0" xfId="1" applyAlignment="1" applyProtection="1">
      <alignment horizontal="center"/>
    </xf>
    <xf numFmtId="0" fontId="29" fillId="0" borderId="0" xfId="1" applyFont="1" applyProtection="1"/>
    <xf numFmtId="0" fontId="30" fillId="0" borderId="0" xfId="1" applyFont="1" applyProtection="1"/>
    <xf numFmtId="0" fontId="28" fillId="0" borderId="0" xfId="1" applyFont="1" applyBorder="1" applyAlignment="1" applyProtection="1">
      <alignment horizontal="center"/>
    </xf>
    <xf numFmtId="166" fontId="11" fillId="0" borderId="0" xfId="1" applyNumberFormat="1" applyAlignment="1" applyProtection="1">
      <alignment horizontal="left"/>
    </xf>
    <xf numFmtId="0" fontId="28" fillId="3" borderId="6" xfId="1" applyFont="1" applyFill="1" applyBorder="1" applyAlignment="1" applyProtection="1">
      <alignment horizontal="center"/>
    </xf>
    <xf numFmtId="0" fontId="28" fillId="0" borderId="0" xfId="1" applyFont="1" applyBorder="1" applyAlignment="1" applyProtection="1"/>
    <xf numFmtId="0" fontId="30" fillId="0" borderId="6" xfId="1" applyFont="1" applyBorder="1" applyAlignment="1" applyProtection="1">
      <alignment horizontal="center"/>
    </xf>
    <xf numFmtId="0" fontId="11" fillId="0" borderId="0" xfId="1" applyBorder="1" applyAlignment="1" applyProtection="1">
      <alignment horizontal="center"/>
    </xf>
    <xf numFmtId="0" fontId="30" fillId="3" borderId="7" xfId="1" applyFont="1" applyFill="1" applyBorder="1" applyAlignment="1" applyProtection="1">
      <alignment horizontal="left" vertical="center"/>
    </xf>
    <xf numFmtId="0" fontId="30" fillId="3" borderId="8" xfId="1" applyFont="1" applyFill="1" applyBorder="1" applyAlignment="1" applyProtection="1">
      <alignment horizontal="left" vertical="center"/>
    </xf>
    <xf numFmtId="0" fontId="30" fillId="3" borderId="9" xfId="1" applyFont="1" applyFill="1" applyBorder="1" applyAlignment="1" applyProtection="1">
      <alignment horizontal="left" vertical="center"/>
    </xf>
    <xf numFmtId="0" fontId="11" fillId="0" borderId="0" xfId="1" applyAlignment="1" applyProtection="1">
      <alignment horizontal="left" vertical="center"/>
    </xf>
    <xf numFmtId="0" fontId="11" fillId="4" borderId="0" xfId="1" applyFill="1" applyAlignment="1" applyProtection="1">
      <alignment vertical="center" wrapText="1"/>
    </xf>
    <xf numFmtId="0" fontId="9" fillId="5" borderId="11" xfId="0" applyFont="1" applyFill="1" applyBorder="1" applyAlignment="1" applyProtection="1">
      <alignment horizontal="right"/>
      <protection locked="0"/>
    </xf>
    <xf numFmtId="2" fontId="19" fillId="2" borderId="0" xfId="0" applyNumberFormat="1" applyFont="1" applyFill="1" applyBorder="1" applyAlignment="1" applyProtection="1"/>
    <xf numFmtId="2" fontId="22" fillId="2" borderId="0" xfId="0" applyNumberFormat="1" applyFont="1" applyFill="1" applyBorder="1" applyAlignment="1" applyProtection="1"/>
    <xf numFmtId="0" fontId="0" fillId="2" borderId="12" xfId="0" applyFill="1" applyBorder="1" applyProtection="1"/>
    <xf numFmtId="0" fontId="0" fillId="2" borderId="0" xfId="0" applyFill="1" applyBorder="1" applyProtection="1"/>
    <xf numFmtId="0" fontId="21" fillId="2" borderId="1" xfId="0" applyFont="1" applyFill="1" applyBorder="1" applyProtection="1"/>
    <xf numFmtId="0" fontId="12" fillId="2" borderId="1" xfId="0" applyFont="1" applyFill="1" applyBorder="1" applyProtection="1"/>
    <xf numFmtId="168" fontId="10" fillId="2" borderId="1" xfId="0" applyNumberFormat="1" applyFont="1" applyFill="1" applyBorder="1" applyAlignment="1" applyProtection="1">
      <alignment horizontal="center"/>
    </xf>
    <xf numFmtId="0" fontId="0" fillId="2" borderId="4" xfId="0" applyFill="1" applyBorder="1" applyProtection="1"/>
    <xf numFmtId="0" fontId="0" fillId="2" borderId="4" xfId="0" applyFill="1" applyBorder="1" applyAlignment="1" applyProtection="1">
      <alignment vertical="center" wrapText="1"/>
    </xf>
    <xf numFmtId="0" fontId="0" fillId="2" borderId="12" xfId="0" applyFill="1" applyBorder="1" applyAlignment="1" applyProtection="1">
      <alignment vertical="center" wrapText="1"/>
    </xf>
    <xf numFmtId="0" fontId="22" fillId="2" borderId="12" xfId="0" applyFont="1" applyFill="1" applyBorder="1" applyProtection="1"/>
    <xf numFmtId="164" fontId="17" fillId="2" borderId="12" xfId="0" applyNumberFormat="1" applyFont="1" applyFill="1" applyBorder="1" applyAlignment="1" applyProtection="1"/>
    <xf numFmtId="0" fontId="0" fillId="2" borderId="1" xfId="0" applyFill="1" applyBorder="1" applyProtection="1"/>
    <xf numFmtId="167" fontId="10" fillId="2" borderId="10" xfId="0" applyNumberFormat="1" applyFont="1" applyFill="1" applyBorder="1" applyAlignment="1" applyProtection="1">
      <alignment horizontal="center"/>
    </xf>
    <xf numFmtId="165" fontId="10" fillId="2" borderId="10" xfId="0" applyNumberFormat="1" applyFont="1" applyFill="1" applyBorder="1" applyAlignment="1" applyProtection="1">
      <alignment horizontal="center"/>
    </xf>
    <xf numFmtId="0" fontId="28" fillId="3" borderId="0" xfId="1" applyFont="1" applyFill="1" applyBorder="1" applyAlignment="1" applyProtection="1">
      <alignment horizontal="center"/>
    </xf>
    <xf numFmtId="0" fontId="30" fillId="3" borderId="13" xfId="1" applyFont="1" applyFill="1" applyBorder="1" applyAlignment="1" applyProtection="1">
      <alignment horizontal="left" vertical="center"/>
    </xf>
    <xf numFmtId="0" fontId="0" fillId="2" borderId="0" xfId="0" applyNumberFormat="1" applyFill="1" applyProtection="1"/>
    <xf numFmtId="0" fontId="0" fillId="2" borderId="2" xfId="0" applyFill="1" applyBorder="1" applyProtection="1"/>
    <xf numFmtId="0" fontId="7" fillId="2" borderId="4" xfId="0" applyFont="1" applyFill="1" applyBorder="1" applyProtection="1"/>
    <xf numFmtId="0" fontId="7" fillId="2" borderId="4" xfId="0" applyFont="1" applyFill="1" applyBorder="1" applyAlignment="1" applyProtection="1">
      <alignment vertical="top"/>
    </xf>
    <xf numFmtId="0" fontId="7" fillId="2" borderId="4" xfId="0" applyFont="1" applyFill="1" applyBorder="1" applyAlignment="1" applyProtection="1">
      <alignment vertical="top" wrapText="1"/>
    </xf>
    <xf numFmtId="0" fontId="6" fillId="2" borderId="4" xfId="0" applyFont="1" applyFill="1" applyBorder="1" applyProtection="1"/>
    <xf numFmtId="0" fontId="22" fillId="2" borderId="3" xfId="0" applyFont="1" applyFill="1" applyBorder="1" applyProtection="1"/>
    <xf numFmtId="0" fontId="11" fillId="0" borderId="0" xfId="0" applyFont="1" applyProtection="1"/>
    <xf numFmtId="0" fontId="23" fillId="2" borderId="2" xfId="0" applyFont="1" applyFill="1" applyBorder="1" applyAlignment="1" applyProtection="1">
      <alignment horizontal="right"/>
    </xf>
    <xf numFmtId="0" fontId="7" fillId="2" borderId="3" xfId="0" applyFont="1" applyFill="1" applyBorder="1" applyAlignment="1" applyProtection="1">
      <alignment vertical="top" wrapText="1"/>
    </xf>
    <xf numFmtId="0" fontId="9" fillId="0" borderId="11" xfId="0" applyFont="1" applyFill="1" applyBorder="1" applyAlignment="1" applyProtection="1">
      <alignment horizontal="right"/>
    </xf>
    <xf numFmtId="167" fontId="10" fillId="6" borderId="6" xfId="0" applyNumberFormat="1" applyFont="1" applyFill="1" applyBorder="1" applyAlignment="1" applyProtection="1">
      <alignment horizontal="center"/>
    </xf>
    <xf numFmtId="167" fontId="10" fillId="7" borderId="7" xfId="0" applyNumberFormat="1" applyFont="1" applyFill="1" applyBorder="1" applyAlignment="1" applyProtection="1">
      <alignment horizontal="center"/>
    </xf>
    <xf numFmtId="0" fontId="24" fillId="5" borderId="2" xfId="0" applyFont="1" applyFill="1" applyBorder="1" applyAlignment="1" applyProtection="1">
      <alignment horizontal="left" vertical="center" wrapText="1"/>
      <protection locked="0"/>
    </xf>
    <xf numFmtId="0" fontId="31" fillId="0" borderId="0" xfId="0" applyFont="1"/>
    <xf numFmtId="166" fontId="30" fillId="6" borderId="6" xfId="1" applyNumberFormat="1" applyFont="1" applyFill="1" applyBorder="1" applyAlignment="1" applyProtection="1">
      <alignment horizontal="center"/>
    </xf>
    <xf numFmtId="169" fontId="30" fillId="6" borderId="6" xfId="1" applyNumberFormat="1" applyFont="1" applyFill="1" applyBorder="1" applyAlignment="1" applyProtection="1">
      <alignment horizontal="right"/>
    </xf>
    <xf numFmtId="169" fontId="30" fillId="6" borderId="14" xfId="1" applyNumberFormat="1" applyFont="1" applyFill="1" applyBorder="1" applyAlignment="1" applyProtection="1">
      <alignment horizontal="right"/>
    </xf>
    <xf numFmtId="0" fontId="30" fillId="6" borderId="6" xfId="1" applyFont="1" applyFill="1" applyBorder="1" applyAlignment="1" applyProtection="1">
      <alignment horizontal="right" vertical="center" wrapText="1"/>
    </xf>
    <xf numFmtId="0" fontId="26" fillId="2" borderId="10" xfId="0" applyFont="1" applyFill="1" applyBorder="1" applyAlignment="1" applyProtection="1">
      <alignment horizontal="right"/>
    </xf>
    <xf numFmtId="0" fontId="11" fillId="2" borderId="10" xfId="0" applyFont="1" applyFill="1" applyBorder="1" applyAlignment="1" applyProtection="1">
      <alignment horizontal="right"/>
    </xf>
    <xf numFmtId="166" fontId="26" fillId="2" borderId="10" xfId="0" applyNumberFormat="1" applyFont="1" applyFill="1" applyBorder="1" applyAlignment="1" applyProtection="1">
      <alignment horizontal="right"/>
    </xf>
    <xf numFmtId="0" fontId="10" fillId="2" borderId="4" xfId="0" applyFont="1" applyFill="1" applyBorder="1"/>
    <xf numFmtId="0" fontId="7" fillId="2" borderId="5" xfId="0" applyFont="1" applyFill="1" applyBorder="1" applyProtection="1"/>
    <xf numFmtId="0" fontId="24" fillId="5" borderId="15" xfId="0" applyFont="1" applyFill="1" applyBorder="1" applyAlignment="1" applyProtection="1">
      <alignment horizontal="left" vertical="center" wrapText="1"/>
      <protection locked="0"/>
    </xf>
    <xf numFmtId="0" fontId="5" fillId="2" borderId="0" xfId="0" applyFont="1" applyFill="1" applyBorder="1" applyAlignment="1" applyProtection="1">
      <alignment horizontal="left" vertical="top" wrapText="1"/>
    </xf>
    <xf numFmtId="0" fontId="8" fillId="2" borderId="0" xfId="0" applyFont="1" applyFill="1" applyBorder="1" applyProtection="1"/>
    <xf numFmtId="0" fontId="5" fillId="2" borderId="0" xfId="0" applyFont="1" applyFill="1" applyBorder="1" applyAlignment="1" applyProtection="1">
      <alignment vertical="center" wrapText="1"/>
    </xf>
    <xf numFmtId="0" fontId="20" fillId="2" borderId="0" xfId="0" applyFont="1" applyFill="1" applyBorder="1" applyProtection="1"/>
    <xf numFmtId="0" fontId="26" fillId="2" borderId="0" xfId="0" applyFont="1" applyFill="1" applyBorder="1" applyProtection="1"/>
    <xf numFmtId="0" fontId="11" fillId="0" borderId="0" xfId="0" applyFont="1" applyBorder="1" applyProtection="1"/>
    <xf numFmtId="0" fontId="11" fillId="0" borderId="0" xfId="0" applyFont="1" applyBorder="1" applyAlignment="1">
      <alignment horizontal="right"/>
    </xf>
    <xf numFmtId="0" fontId="13" fillId="2" borderId="0" xfId="0" applyFont="1" applyFill="1" applyBorder="1" applyProtection="1"/>
    <xf numFmtId="0" fontId="22" fillId="2" borderId="16" xfId="0" applyFont="1" applyFill="1" applyBorder="1" applyProtection="1"/>
    <xf numFmtId="167" fontId="10" fillId="2" borderId="11" xfId="0" applyNumberFormat="1" applyFont="1" applyFill="1" applyBorder="1" applyAlignment="1" applyProtection="1">
      <alignment horizontal="right"/>
    </xf>
    <xf numFmtId="167" fontId="10" fillId="2" borderId="10" xfId="0" applyNumberFormat="1" applyFont="1" applyFill="1" applyBorder="1" applyAlignment="1" applyProtection="1">
      <alignment horizontal="right" vertical="center"/>
    </xf>
    <xf numFmtId="167" fontId="10" fillId="2" borderId="10" xfId="0" applyNumberFormat="1" applyFont="1" applyFill="1" applyBorder="1" applyAlignment="1" applyProtection="1">
      <alignment horizontal="right"/>
    </xf>
    <xf numFmtId="0" fontId="11" fillId="2" borderId="11" xfId="0" applyFont="1" applyFill="1" applyBorder="1" applyAlignment="1" applyProtection="1">
      <alignment horizontal="right"/>
    </xf>
    <xf numFmtId="0" fontId="9" fillId="2" borderId="11" xfId="0" applyFont="1" applyFill="1" applyBorder="1" applyAlignment="1" applyProtection="1">
      <alignment horizontal="right"/>
    </xf>
    <xf numFmtId="165" fontId="10" fillId="2" borderId="10" xfId="0" applyNumberFormat="1" applyFont="1" applyFill="1" applyBorder="1" applyAlignment="1" applyProtection="1">
      <alignment horizontal="right"/>
    </xf>
    <xf numFmtId="165" fontId="10" fillId="2" borderId="11" xfId="0" applyNumberFormat="1" applyFont="1" applyFill="1" applyBorder="1" applyAlignment="1" applyProtection="1">
      <alignment horizontal="right"/>
    </xf>
    <xf numFmtId="0" fontId="9" fillId="5" borderId="11" xfId="0" applyFont="1" applyFill="1" applyBorder="1" applyAlignment="1" applyProtection="1">
      <alignment horizontal="center"/>
      <protection locked="0"/>
    </xf>
    <xf numFmtId="0" fontId="0" fillId="2" borderId="20" xfId="0" applyFill="1" applyBorder="1" applyProtection="1"/>
    <xf numFmtId="0" fontId="0" fillId="2" borderId="0" xfId="0" applyFill="1" applyBorder="1" applyAlignment="1" applyProtection="1">
      <alignment vertical="center" wrapText="1"/>
    </xf>
    <xf numFmtId="164" fontId="17" fillId="2" borderId="0" xfId="0" applyNumberFormat="1" applyFont="1" applyFill="1" applyBorder="1" applyAlignment="1" applyProtection="1"/>
    <xf numFmtId="167" fontId="10" fillId="6" borderId="22" xfId="0" applyNumberFormat="1" applyFont="1" applyFill="1" applyBorder="1" applyAlignment="1" applyProtection="1">
      <alignment horizontal="center"/>
    </xf>
    <xf numFmtId="0" fontId="7" fillId="2" borderId="5" xfId="0" applyFont="1" applyFill="1" applyBorder="1" applyAlignment="1" applyProtection="1">
      <alignment vertical="top" wrapText="1"/>
    </xf>
    <xf numFmtId="0" fontId="5" fillId="2" borderId="1" xfId="0" applyFont="1" applyFill="1" applyBorder="1" applyAlignment="1" applyProtection="1">
      <alignment horizontal="left" vertical="top" wrapText="1"/>
    </xf>
    <xf numFmtId="0" fontId="5" fillId="2" borderId="19" xfId="0" applyFont="1" applyFill="1" applyBorder="1" applyAlignment="1" applyProtection="1">
      <alignment horizontal="left" vertical="top" wrapText="1"/>
    </xf>
    <xf numFmtId="0" fontId="5" fillId="2" borderId="20" xfId="0" applyFont="1" applyFill="1" applyBorder="1" applyAlignment="1" applyProtection="1">
      <alignment horizontal="left" vertical="top" wrapText="1"/>
    </xf>
    <xf numFmtId="0" fontId="9" fillId="2" borderId="20" xfId="0" applyFont="1" applyFill="1" applyBorder="1" applyProtection="1"/>
    <xf numFmtId="0" fontId="22" fillId="2" borderId="17" xfId="0" applyFont="1" applyFill="1" applyBorder="1" applyProtection="1"/>
    <xf numFmtId="0" fontId="22" fillId="2" borderId="20" xfId="0" applyFont="1" applyFill="1" applyBorder="1" applyProtection="1"/>
    <xf numFmtId="0" fontId="9" fillId="5" borderId="10" xfId="0" applyFont="1" applyFill="1" applyBorder="1" applyAlignment="1" applyProtection="1">
      <alignment horizontal="right"/>
      <protection locked="0"/>
    </xf>
    <xf numFmtId="0" fontId="9" fillId="0" borderId="10" xfId="0" applyFont="1" applyFill="1" applyBorder="1" applyAlignment="1" applyProtection="1">
      <alignment horizontal="right"/>
    </xf>
    <xf numFmtId="167" fontId="10" fillId="2" borderId="20" xfId="0" applyNumberFormat="1" applyFont="1" applyFill="1" applyBorder="1" applyAlignment="1" applyProtection="1">
      <alignment horizontal="center"/>
    </xf>
    <xf numFmtId="0" fontId="9" fillId="2" borderId="19" xfId="0" applyFont="1" applyFill="1" applyBorder="1" applyProtection="1"/>
    <xf numFmtId="0" fontId="9" fillId="5" borderId="10" xfId="0" applyFont="1" applyFill="1" applyBorder="1" applyAlignment="1" applyProtection="1">
      <alignment horizontal="center"/>
      <protection locked="0"/>
    </xf>
    <xf numFmtId="2" fontId="19" fillId="2" borderId="20" xfId="0" applyNumberFormat="1" applyFont="1" applyFill="1" applyBorder="1" applyAlignment="1" applyProtection="1"/>
    <xf numFmtId="2" fontId="22" fillId="2" borderId="20" xfId="0" applyNumberFormat="1" applyFont="1" applyFill="1" applyBorder="1" applyAlignment="1" applyProtection="1"/>
    <xf numFmtId="0" fontId="9" fillId="2" borderId="10" xfId="0" applyFont="1" applyFill="1" applyBorder="1" applyAlignment="1" applyProtection="1">
      <alignment horizontal="right"/>
    </xf>
    <xf numFmtId="165" fontId="10" fillId="2" borderId="20" xfId="0" applyNumberFormat="1" applyFont="1" applyFill="1" applyBorder="1" applyAlignment="1" applyProtection="1">
      <alignment horizontal="center"/>
    </xf>
    <xf numFmtId="0" fontId="11" fillId="0" borderId="1" xfId="0" applyFont="1" applyBorder="1" applyProtection="1"/>
    <xf numFmtId="0" fontId="10" fillId="0" borderId="5" xfId="0" applyFont="1" applyFill="1" applyBorder="1" applyProtection="1"/>
    <xf numFmtId="0" fontId="11" fillId="0" borderId="0" xfId="0" applyFont="1" applyFill="1" applyBorder="1" applyProtection="1"/>
    <xf numFmtId="0" fontId="6" fillId="0" borderId="1" xfId="0" applyFont="1" applyFill="1" applyBorder="1" applyProtection="1"/>
    <xf numFmtId="0" fontId="10" fillId="0" borderId="1" xfId="0" applyFont="1" applyFill="1" applyBorder="1" applyProtection="1"/>
    <xf numFmtId="0" fontId="9" fillId="0" borderId="1" xfId="0" applyFont="1" applyFill="1" applyBorder="1" applyProtection="1"/>
    <xf numFmtId="0" fontId="27" fillId="0" borderId="4" xfId="0" applyFont="1" applyFill="1" applyBorder="1" applyProtection="1"/>
    <xf numFmtId="0" fontId="6" fillId="0" borderId="0" xfId="0" applyFont="1" applyFill="1" applyBorder="1" applyProtection="1"/>
    <xf numFmtId="0" fontId="10" fillId="0" borderId="0" xfId="0" applyFont="1" applyFill="1" applyBorder="1" applyProtection="1"/>
    <xf numFmtId="0" fontId="9" fillId="0" borderId="0" xfId="0" applyFont="1" applyFill="1" applyBorder="1" applyProtection="1"/>
    <xf numFmtId="0" fontId="11" fillId="0" borderId="4" xfId="0" applyFont="1" applyFill="1" applyBorder="1" applyProtection="1"/>
    <xf numFmtId="0" fontId="0" fillId="0" borderId="0" xfId="0" applyFill="1" applyBorder="1" applyProtection="1"/>
    <xf numFmtId="0" fontId="9" fillId="0" borderId="0" xfId="0" applyFont="1" applyFill="1" applyBorder="1" applyAlignment="1" applyProtection="1">
      <alignment horizontal="right"/>
    </xf>
    <xf numFmtId="0" fontId="15" fillId="0" borderId="0" xfId="0" applyFont="1" applyFill="1" applyBorder="1" applyAlignment="1" applyProtection="1">
      <alignment horizontal="right"/>
    </xf>
    <xf numFmtId="0" fontId="10" fillId="0" borderId="3" xfId="0" applyFont="1" applyFill="1" applyBorder="1" applyProtection="1"/>
    <xf numFmtId="0" fontId="10" fillId="0" borderId="2" xfId="0" applyFont="1" applyFill="1" applyBorder="1" applyProtection="1"/>
    <xf numFmtId="0" fontId="12" fillId="0" borderId="2" xfId="0" applyFont="1" applyFill="1" applyBorder="1" applyProtection="1"/>
    <xf numFmtId="0" fontId="9" fillId="0" borderId="2" xfId="0" applyFont="1" applyFill="1" applyBorder="1" applyProtection="1"/>
    <xf numFmtId="165" fontId="10" fillId="0" borderId="2" xfId="0" applyNumberFormat="1" applyFont="1" applyFill="1" applyBorder="1" applyAlignment="1" applyProtection="1">
      <alignment horizontal="center"/>
    </xf>
    <xf numFmtId="0" fontId="22" fillId="2" borderId="11" xfId="0" applyFont="1" applyFill="1" applyBorder="1" applyProtection="1"/>
    <xf numFmtId="0" fontId="10" fillId="0" borderId="4" xfId="0" applyFont="1" applyFill="1" applyBorder="1" applyProtection="1"/>
    <xf numFmtId="0" fontId="26" fillId="0" borderId="4" xfId="0" applyFont="1" applyFill="1" applyBorder="1" applyProtection="1"/>
    <xf numFmtId="0" fontId="38" fillId="8" borderId="10" xfId="0" applyFont="1" applyFill="1" applyBorder="1" applyAlignment="1" applyProtection="1">
      <alignment horizontal="center" vertical="center"/>
      <protection locked="0"/>
    </xf>
    <xf numFmtId="0" fontId="9" fillId="0" borderId="10" xfId="0" applyFont="1" applyBorder="1"/>
    <xf numFmtId="170" fontId="10" fillId="9" borderId="10" xfId="0" applyNumberFormat="1" applyFont="1" applyFill="1" applyBorder="1"/>
    <xf numFmtId="0" fontId="2" fillId="0" borderId="0" xfId="7"/>
    <xf numFmtId="0" fontId="32" fillId="0" borderId="0" xfId="1" applyFont="1"/>
    <xf numFmtId="0" fontId="39" fillId="0" borderId="0" xfId="1" applyFont="1"/>
    <xf numFmtId="0" fontId="37" fillId="0" borderId="0" xfId="7" applyFont="1"/>
    <xf numFmtId="0" fontId="38" fillId="0" borderId="0" xfId="0" applyFont="1" applyAlignment="1">
      <alignment horizontal="left"/>
    </xf>
    <xf numFmtId="0" fontId="38" fillId="0" borderId="0" xfId="0" applyFont="1" applyAlignment="1">
      <alignment horizontal="center"/>
    </xf>
    <xf numFmtId="0" fontId="36" fillId="0" borderId="0" xfId="0" applyFont="1"/>
    <xf numFmtId="0" fontId="36" fillId="0" borderId="0" xfId="0" applyFont="1" applyAlignment="1">
      <alignment horizontal="center"/>
    </xf>
    <xf numFmtId="0" fontId="11" fillId="0" borderId="0" xfId="0" applyFont="1"/>
    <xf numFmtId="0" fontId="1" fillId="0" borderId="0" xfId="7" applyFont="1"/>
    <xf numFmtId="0" fontId="5" fillId="6" borderId="20" xfId="0" applyFont="1" applyFill="1" applyBorder="1" applyAlignment="1" applyProtection="1">
      <alignment horizontal="center" vertical="center" wrapText="1"/>
    </xf>
    <xf numFmtId="0" fontId="5" fillId="6" borderId="17" xfId="0" applyFont="1" applyFill="1" applyBorder="1" applyAlignment="1" applyProtection="1">
      <alignment horizontal="center" vertical="center" wrapText="1"/>
    </xf>
    <xf numFmtId="0" fontId="5" fillId="7" borderId="12" xfId="0" applyFont="1" applyFill="1" applyBorder="1" applyAlignment="1" applyProtection="1">
      <alignment horizontal="center" vertical="center" wrapText="1"/>
    </xf>
    <xf numFmtId="0" fontId="5" fillId="7" borderId="16" xfId="0" applyFont="1" applyFill="1" applyBorder="1" applyAlignment="1" applyProtection="1">
      <alignment horizontal="center" vertical="center" wrapText="1"/>
    </xf>
    <xf numFmtId="164" fontId="18" fillId="2" borderId="0" xfId="0" applyNumberFormat="1" applyFont="1" applyFill="1" applyBorder="1" applyAlignment="1" applyProtection="1">
      <alignment horizontal="center"/>
    </xf>
    <xf numFmtId="164" fontId="18" fillId="2" borderId="20" xfId="0" applyNumberFormat="1" applyFont="1" applyFill="1" applyBorder="1" applyAlignment="1" applyProtection="1">
      <alignment horizontal="center"/>
    </xf>
    <xf numFmtId="0" fontId="24" fillId="0" borderId="2" xfId="0" applyFont="1" applyFill="1" applyBorder="1" applyAlignment="1" applyProtection="1">
      <alignment horizontal="left" vertical="center" wrapText="1"/>
    </xf>
    <xf numFmtId="0" fontId="24" fillId="0" borderId="17" xfId="0" applyFont="1" applyFill="1" applyBorder="1" applyAlignment="1" applyProtection="1">
      <alignment horizontal="left" vertical="center" wrapText="1"/>
    </xf>
    <xf numFmtId="0" fontId="5" fillId="2" borderId="11" xfId="0" applyFont="1" applyFill="1" applyBorder="1" applyAlignment="1" applyProtection="1">
      <alignment horizontal="right" vertical="center"/>
    </xf>
    <xf numFmtId="0" fontId="5" fillId="2" borderId="15" xfId="0" applyFont="1" applyFill="1" applyBorder="1" applyAlignment="1" applyProtection="1">
      <alignment horizontal="right" vertical="center"/>
    </xf>
    <xf numFmtId="0" fontId="5" fillId="2" borderId="3" xfId="0" applyFont="1" applyFill="1" applyBorder="1" applyAlignment="1" applyProtection="1">
      <alignment horizontal="right" vertical="center" wrapText="1"/>
    </xf>
    <xf numFmtId="0" fontId="5" fillId="2" borderId="2" xfId="0" applyFont="1" applyFill="1" applyBorder="1" applyAlignment="1" applyProtection="1">
      <alignment horizontal="right" vertical="center" wrapText="1"/>
    </xf>
    <xf numFmtId="0" fontId="24" fillId="0" borderId="15" xfId="0" applyFont="1" applyFill="1" applyBorder="1" applyAlignment="1" applyProtection="1">
      <alignment horizontal="left" vertical="center" wrapText="1"/>
    </xf>
    <xf numFmtId="0" fontId="24" fillId="0" borderId="18" xfId="0" applyFont="1" applyFill="1" applyBorder="1" applyAlignment="1" applyProtection="1">
      <alignment horizontal="left" vertical="center" wrapText="1"/>
    </xf>
    <xf numFmtId="0" fontId="35" fillId="0" borderId="0" xfId="5" applyFill="1" applyAlignment="1">
      <alignment horizontal="center" vertical="center"/>
    </xf>
    <xf numFmtId="0" fontId="6" fillId="2" borderId="5" xfId="0" applyFont="1" applyFill="1" applyBorder="1" applyAlignment="1" applyProtection="1">
      <alignment horizontal="center" vertical="center" wrapText="1"/>
    </xf>
    <xf numFmtId="0" fontId="6" fillId="2" borderId="19" xfId="0" applyFont="1" applyFill="1" applyBorder="1" applyAlignment="1" applyProtection="1">
      <alignment horizontal="center" vertical="center" wrapText="1"/>
    </xf>
    <xf numFmtId="0" fontId="6" fillId="2" borderId="4" xfId="0" applyFont="1" applyFill="1" applyBorder="1" applyAlignment="1" applyProtection="1">
      <alignment horizontal="center" vertical="center" wrapText="1"/>
    </xf>
    <xf numFmtId="0" fontId="6" fillId="2" borderId="20" xfId="0" applyFont="1" applyFill="1" applyBorder="1" applyAlignment="1" applyProtection="1">
      <alignment horizontal="center" vertical="center" wrapText="1"/>
    </xf>
    <xf numFmtId="0" fontId="6" fillId="2" borderId="2" xfId="0" applyFont="1" applyFill="1" applyBorder="1" applyAlignment="1" applyProtection="1">
      <alignment horizontal="center" vertical="center" wrapText="1"/>
    </xf>
    <xf numFmtId="0" fontId="6" fillId="2" borderId="17" xfId="0" applyFont="1" applyFill="1" applyBorder="1" applyAlignment="1" applyProtection="1">
      <alignment horizontal="center" vertical="center" wrapText="1"/>
    </xf>
    <xf numFmtId="0" fontId="24" fillId="6" borderId="12" xfId="0" applyFont="1" applyFill="1" applyBorder="1" applyAlignment="1" applyProtection="1">
      <alignment horizontal="center" vertical="center" wrapText="1"/>
    </xf>
    <xf numFmtId="0" fontId="24" fillId="6" borderId="16" xfId="0" applyFont="1" applyFill="1" applyBorder="1" applyAlignment="1" applyProtection="1">
      <alignment horizontal="center" vertical="center" wrapText="1"/>
    </xf>
    <xf numFmtId="0" fontId="24" fillId="7" borderId="12" xfId="0" applyFont="1" applyFill="1" applyBorder="1" applyAlignment="1" applyProtection="1">
      <alignment horizontal="center" vertical="center" wrapText="1"/>
    </xf>
    <xf numFmtId="0" fontId="24" fillId="7" borderId="16" xfId="0" applyFont="1" applyFill="1" applyBorder="1" applyAlignment="1" applyProtection="1">
      <alignment horizontal="center" vertical="center" wrapText="1"/>
    </xf>
    <xf numFmtId="0" fontId="5" fillId="2" borderId="11" xfId="0" applyFont="1" applyFill="1" applyBorder="1" applyAlignment="1" applyProtection="1">
      <alignment horizontal="right" vertical="center" wrapText="1"/>
    </xf>
    <xf numFmtId="0" fontId="5" fillId="2" borderId="15" xfId="0" applyFont="1" applyFill="1" applyBorder="1" applyAlignment="1" applyProtection="1">
      <alignment horizontal="right" vertical="center" wrapText="1"/>
    </xf>
    <xf numFmtId="0" fontId="35" fillId="0" borderId="11" xfId="5" applyFill="1" applyBorder="1" applyAlignment="1" applyProtection="1">
      <alignment horizontal="center" vertical="center" wrapText="1"/>
      <protection locked="0"/>
    </xf>
    <xf numFmtId="0" fontId="35" fillId="0" borderId="15" xfId="5" applyFill="1" applyBorder="1" applyAlignment="1" applyProtection="1">
      <alignment horizontal="center" vertical="center" wrapText="1"/>
      <protection locked="0"/>
    </xf>
    <xf numFmtId="0" fontId="35" fillId="0" borderId="18" xfId="5" applyFill="1" applyBorder="1" applyAlignment="1" applyProtection="1">
      <alignment horizontal="center" vertical="center" wrapText="1"/>
      <protection locked="0"/>
    </xf>
    <xf numFmtId="0" fontId="6" fillId="2" borderId="3" xfId="0" applyFont="1" applyFill="1" applyBorder="1" applyAlignment="1" applyProtection="1">
      <alignment horizontal="center" vertical="center" wrapText="1"/>
    </xf>
    <xf numFmtId="0" fontId="5" fillId="6" borderId="12" xfId="0" applyFont="1" applyFill="1" applyBorder="1" applyAlignment="1" applyProtection="1">
      <alignment horizontal="center" vertical="center" wrapText="1"/>
    </xf>
    <xf numFmtId="0" fontId="5" fillId="6" borderId="16" xfId="0" applyFont="1" applyFill="1" applyBorder="1" applyAlignment="1" applyProtection="1">
      <alignment horizontal="center" vertical="center" wrapText="1"/>
    </xf>
    <xf numFmtId="0" fontId="35" fillId="0" borderId="15" xfId="5" applyFill="1" applyBorder="1" applyAlignment="1" applyProtection="1">
      <alignment horizontal="center" vertical="center" wrapText="1"/>
    </xf>
    <xf numFmtId="0" fontId="35" fillId="0" borderId="18" xfId="5" applyFill="1" applyBorder="1" applyAlignment="1" applyProtection="1">
      <alignment horizontal="center" vertical="center" wrapText="1"/>
    </xf>
    <xf numFmtId="0" fontId="25" fillId="6" borderId="21" xfId="1" applyFont="1" applyFill="1" applyBorder="1" applyAlignment="1" applyProtection="1">
      <alignment horizontal="center" vertical="center"/>
    </xf>
    <xf numFmtId="0" fontId="25" fillId="6" borderId="22" xfId="1" applyFont="1" applyFill="1" applyBorder="1" applyAlignment="1" applyProtection="1">
      <alignment horizontal="center" vertical="center"/>
    </xf>
  </cellXfs>
  <cellStyles count="8">
    <cellStyle name="Link" xfId="5" builtinId="8"/>
    <cellStyle name="Standard" xfId="0" builtinId="0"/>
    <cellStyle name="Standard 2" xfId="1" xr:uid="{00000000-0005-0000-0000-000002000000}"/>
    <cellStyle name="Standard 2 2" xfId="6" xr:uid="{00000000-0005-0000-0000-000003000000}"/>
    <cellStyle name="Standard 3" xfId="3" xr:uid="{00000000-0005-0000-0000-000004000000}"/>
    <cellStyle name="Standard 4" xfId="4" xr:uid="{00000000-0005-0000-0000-000005000000}"/>
    <cellStyle name="Standard 4 2" xfId="7" xr:uid="{72074C91-27B7-4F9E-A1CD-1C3FE1F13139}"/>
    <cellStyle name="Standard 5" xfId="2" xr:uid="{00000000-0005-0000-0000-000006000000}"/>
  </cellStyles>
  <dxfs count="4">
    <dxf>
      <font>
        <b/>
        <i val="0"/>
        <color rgb="FFFF0000"/>
      </font>
    </dxf>
    <dxf>
      <font>
        <b/>
        <i val="0"/>
        <color rgb="FFFF0000"/>
      </font>
    </dxf>
    <dxf>
      <font>
        <b/>
        <i val="0"/>
        <color rgb="FFFF0000"/>
      </font>
    </dxf>
    <dxf>
      <font>
        <b/>
        <i val="0"/>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7</xdr:col>
      <xdr:colOff>76200</xdr:colOff>
      <xdr:row>140</xdr:row>
      <xdr:rowOff>152400</xdr:rowOff>
    </xdr:from>
    <xdr:to>
      <xdr:col>8</xdr:col>
      <xdr:colOff>0</xdr:colOff>
      <xdr:row>140</xdr:row>
      <xdr:rowOff>152400</xdr:rowOff>
    </xdr:to>
    <xdr:sp macro="" textlink="">
      <xdr:nvSpPr>
        <xdr:cNvPr id="45544" name="Line 16">
          <a:extLst>
            <a:ext uri="{FF2B5EF4-FFF2-40B4-BE49-F238E27FC236}">
              <a16:creationId xmlns:a16="http://schemas.microsoft.com/office/drawing/2014/main" id="{00000000-0008-0000-0000-0000E8B10000}"/>
            </a:ext>
          </a:extLst>
        </xdr:cNvPr>
        <xdr:cNvSpPr>
          <a:spLocks noChangeShapeType="1"/>
        </xdr:cNvSpPr>
      </xdr:nvSpPr>
      <xdr:spPr bwMode="auto">
        <a:xfrm>
          <a:off x="6486525" y="2120265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76200</xdr:colOff>
      <xdr:row>139</xdr:row>
      <xdr:rowOff>152400</xdr:rowOff>
    </xdr:from>
    <xdr:to>
      <xdr:col>8</xdr:col>
      <xdr:colOff>0</xdr:colOff>
      <xdr:row>139</xdr:row>
      <xdr:rowOff>152400</xdr:rowOff>
    </xdr:to>
    <xdr:sp macro="" textlink="">
      <xdr:nvSpPr>
        <xdr:cNvPr id="45545" name="Line 17">
          <a:extLst>
            <a:ext uri="{FF2B5EF4-FFF2-40B4-BE49-F238E27FC236}">
              <a16:creationId xmlns:a16="http://schemas.microsoft.com/office/drawing/2014/main" id="{00000000-0008-0000-0000-0000E9B10000}"/>
            </a:ext>
          </a:extLst>
        </xdr:cNvPr>
        <xdr:cNvSpPr>
          <a:spLocks noChangeShapeType="1"/>
        </xdr:cNvSpPr>
      </xdr:nvSpPr>
      <xdr:spPr bwMode="auto">
        <a:xfrm>
          <a:off x="6486525" y="2102167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19050</xdr:colOff>
      <xdr:row>81</xdr:row>
      <xdr:rowOff>161925</xdr:rowOff>
    </xdr:from>
    <xdr:to>
      <xdr:col>6</xdr:col>
      <xdr:colOff>828675</xdr:colOff>
      <xdr:row>81</xdr:row>
      <xdr:rowOff>161925</xdr:rowOff>
    </xdr:to>
    <xdr:sp macro="" textlink="">
      <xdr:nvSpPr>
        <xdr:cNvPr id="45546" name="Line 18">
          <a:extLst>
            <a:ext uri="{FF2B5EF4-FFF2-40B4-BE49-F238E27FC236}">
              <a16:creationId xmlns:a16="http://schemas.microsoft.com/office/drawing/2014/main" id="{00000000-0008-0000-0000-0000EAB10000}"/>
            </a:ext>
          </a:extLst>
        </xdr:cNvPr>
        <xdr:cNvSpPr>
          <a:spLocks noChangeShapeType="1"/>
        </xdr:cNvSpPr>
      </xdr:nvSpPr>
      <xdr:spPr bwMode="auto">
        <a:xfrm>
          <a:off x="4219575" y="10677525"/>
          <a:ext cx="2162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561975</xdr:colOff>
      <xdr:row>81</xdr:row>
      <xdr:rowOff>161925</xdr:rowOff>
    </xdr:from>
    <xdr:to>
      <xdr:col>0</xdr:col>
      <xdr:colOff>1866900</xdr:colOff>
      <xdr:row>81</xdr:row>
      <xdr:rowOff>161925</xdr:rowOff>
    </xdr:to>
    <xdr:sp macro="" textlink="">
      <xdr:nvSpPr>
        <xdr:cNvPr id="45547" name="Line 21">
          <a:extLst>
            <a:ext uri="{FF2B5EF4-FFF2-40B4-BE49-F238E27FC236}">
              <a16:creationId xmlns:a16="http://schemas.microsoft.com/office/drawing/2014/main" id="{00000000-0008-0000-0000-0000EBB10000}"/>
            </a:ext>
          </a:extLst>
        </xdr:cNvPr>
        <xdr:cNvSpPr>
          <a:spLocks noChangeShapeType="1"/>
        </xdr:cNvSpPr>
      </xdr:nvSpPr>
      <xdr:spPr bwMode="auto">
        <a:xfrm>
          <a:off x="561975" y="10677525"/>
          <a:ext cx="1304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561975</xdr:colOff>
      <xdr:row>84</xdr:row>
      <xdr:rowOff>0</xdr:rowOff>
    </xdr:from>
    <xdr:to>
      <xdr:col>0</xdr:col>
      <xdr:colOff>1866900</xdr:colOff>
      <xdr:row>84</xdr:row>
      <xdr:rowOff>0</xdr:rowOff>
    </xdr:to>
    <xdr:sp macro="" textlink="">
      <xdr:nvSpPr>
        <xdr:cNvPr id="45548" name="Line 22">
          <a:extLst>
            <a:ext uri="{FF2B5EF4-FFF2-40B4-BE49-F238E27FC236}">
              <a16:creationId xmlns:a16="http://schemas.microsoft.com/office/drawing/2014/main" id="{00000000-0008-0000-0000-0000ECB10000}"/>
            </a:ext>
          </a:extLst>
        </xdr:cNvPr>
        <xdr:cNvSpPr>
          <a:spLocks noChangeShapeType="1"/>
        </xdr:cNvSpPr>
      </xdr:nvSpPr>
      <xdr:spPr bwMode="auto">
        <a:xfrm>
          <a:off x="561975" y="11029950"/>
          <a:ext cx="1304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552450</xdr:colOff>
      <xdr:row>85</xdr:row>
      <xdr:rowOff>161925</xdr:rowOff>
    </xdr:from>
    <xdr:to>
      <xdr:col>0</xdr:col>
      <xdr:colOff>1857375</xdr:colOff>
      <xdr:row>85</xdr:row>
      <xdr:rowOff>161925</xdr:rowOff>
    </xdr:to>
    <xdr:sp macro="" textlink="">
      <xdr:nvSpPr>
        <xdr:cNvPr id="45549" name="Line 23">
          <a:extLst>
            <a:ext uri="{FF2B5EF4-FFF2-40B4-BE49-F238E27FC236}">
              <a16:creationId xmlns:a16="http://schemas.microsoft.com/office/drawing/2014/main" id="{00000000-0008-0000-0000-0000EDB10000}"/>
            </a:ext>
          </a:extLst>
        </xdr:cNvPr>
        <xdr:cNvSpPr>
          <a:spLocks noChangeShapeType="1"/>
        </xdr:cNvSpPr>
      </xdr:nvSpPr>
      <xdr:spPr bwMode="auto">
        <a:xfrm>
          <a:off x="552450" y="11344275"/>
          <a:ext cx="1304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19050</xdr:colOff>
      <xdr:row>83</xdr:row>
      <xdr:rowOff>161925</xdr:rowOff>
    </xdr:from>
    <xdr:to>
      <xdr:col>6</xdr:col>
      <xdr:colOff>828675</xdr:colOff>
      <xdr:row>83</xdr:row>
      <xdr:rowOff>161925</xdr:rowOff>
    </xdr:to>
    <xdr:sp macro="" textlink="">
      <xdr:nvSpPr>
        <xdr:cNvPr id="45550" name="Line 18">
          <a:extLst>
            <a:ext uri="{FF2B5EF4-FFF2-40B4-BE49-F238E27FC236}">
              <a16:creationId xmlns:a16="http://schemas.microsoft.com/office/drawing/2014/main" id="{00000000-0008-0000-0000-0000EEB10000}"/>
            </a:ext>
          </a:extLst>
        </xdr:cNvPr>
        <xdr:cNvSpPr>
          <a:spLocks noChangeShapeType="1"/>
        </xdr:cNvSpPr>
      </xdr:nvSpPr>
      <xdr:spPr bwMode="auto">
        <a:xfrm>
          <a:off x="4219575" y="11010900"/>
          <a:ext cx="2162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28575</xdr:colOff>
      <xdr:row>85</xdr:row>
      <xdr:rowOff>152400</xdr:rowOff>
    </xdr:from>
    <xdr:to>
      <xdr:col>6</xdr:col>
      <xdr:colOff>838200</xdr:colOff>
      <xdr:row>85</xdr:row>
      <xdr:rowOff>152400</xdr:rowOff>
    </xdr:to>
    <xdr:sp macro="" textlink="">
      <xdr:nvSpPr>
        <xdr:cNvPr id="45551" name="Line 18">
          <a:extLst>
            <a:ext uri="{FF2B5EF4-FFF2-40B4-BE49-F238E27FC236}">
              <a16:creationId xmlns:a16="http://schemas.microsoft.com/office/drawing/2014/main" id="{00000000-0008-0000-0000-0000EFB10000}"/>
            </a:ext>
          </a:extLst>
        </xdr:cNvPr>
        <xdr:cNvSpPr>
          <a:spLocks noChangeShapeType="1"/>
        </xdr:cNvSpPr>
      </xdr:nvSpPr>
      <xdr:spPr bwMode="auto">
        <a:xfrm>
          <a:off x="4229100" y="11334750"/>
          <a:ext cx="2162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47625</xdr:colOff>
      <xdr:row>2</xdr:row>
      <xdr:rowOff>38100</xdr:rowOff>
    </xdr:from>
    <xdr:to>
      <xdr:col>0</xdr:col>
      <xdr:colOff>2085975</xdr:colOff>
      <xdr:row>4</xdr:row>
      <xdr:rowOff>276225</xdr:rowOff>
    </xdr:to>
    <xdr:pic>
      <xdr:nvPicPr>
        <xdr:cNvPr id="45552" name="Picture 618" descr="\\AKVB.erz.be.ch\DATA-AKVB\Userhomes\mcss\Z_Systems\Desktop\Logo_D.jpg">
          <a:extLst>
            <a:ext uri="{FF2B5EF4-FFF2-40B4-BE49-F238E27FC236}">
              <a16:creationId xmlns:a16="http://schemas.microsoft.com/office/drawing/2014/main" id="{00000000-0008-0000-0000-0000F0B1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228600"/>
          <a:ext cx="20383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76200</xdr:colOff>
      <xdr:row>140</xdr:row>
      <xdr:rowOff>152400</xdr:rowOff>
    </xdr:from>
    <xdr:to>
      <xdr:col>9</xdr:col>
      <xdr:colOff>0</xdr:colOff>
      <xdr:row>140</xdr:row>
      <xdr:rowOff>152400</xdr:rowOff>
    </xdr:to>
    <xdr:sp macro="" textlink="">
      <xdr:nvSpPr>
        <xdr:cNvPr id="45553" name="Line 16">
          <a:extLst>
            <a:ext uri="{FF2B5EF4-FFF2-40B4-BE49-F238E27FC236}">
              <a16:creationId xmlns:a16="http://schemas.microsoft.com/office/drawing/2014/main" id="{00000000-0008-0000-0000-0000F1B10000}"/>
            </a:ext>
          </a:extLst>
        </xdr:cNvPr>
        <xdr:cNvSpPr>
          <a:spLocks noChangeShapeType="1"/>
        </xdr:cNvSpPr>
      </xdr:nvSpPr>
      <xdr:spPr bwMode="auto">
        <a:xfrm>
          <a:off x="7200900" y="21202650"/>
          <a:ext cx="6096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76200</xdr:colOff>
      <xdr:row>139</xdr:row>
      <xdr:rowOff>152400</xdr:rowOff>
    </xdr:from>
    <xdr:to>
      <xdr:col>9</xdr:col>
      <xdr:colOff>0</xdr:colOff>
      <xdr:row>139</xdr:row>
      <xdr:rowOff>152400</xdr:rowOff>
    </xdr:to>
    <xdr:sp macro="" textlink="">
      <xdr:nvSpPr>
        <xdr:cNvPr id="45554" name="Line 17">
          <a:extLst>
            <a:ext uri="{FF2B5EF4-FFF2-40B4-BE49-F238E27FC236}">
              <a16:creationId xmlns:a16="http://schemas.microsoft.com/office/drawing/2014/main" id="{00000000-0008-0000-0000-0000F2B10000}"/>
            </a:ext>
          </a:extLst>
        </xdr:cNvPr>
        <xdr:cNvSpPr>
          <a:spLocks noChangeShapeType="1"/>
        </xdr:cNvSpPr>
      </xdr:nvSpPr>
      <xdr:spPr bwMode="auto">
        <a:xfrm>
          <a:off x="7200900" y="21021675"/>
          <a:ext cx="6096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20</xdr:col>
      <xdr:colOff>142875</xdr:colOff>
      <xdr:row>1</xdr:row>
      <xdr:rowOff>0</xdr:rowOff>
    </xdr:from>
    <xdr:to>
      <xdr:col>29</xdr:col>
      <xdr:colOff>219075</xdr:colOff>
      <xdr:row>16</xdr:row>
      <xdr:rowOff>9525</xdr:rowOff>
    </xdr:to>
    <xdr:sp macro="" textlink="">
      <xdr:nvSpPr>
        <xdr:cNvPr id="17" name="Textfeld 16">
          <a:extLst>
            <a:ext uri="{FF2B5EF4-FFF2-40B4-BE49-F238E27FC236}">
              <a16:creationId xmlns:a16="http://schemas.microsoft.com/office/drawing/2014/main" id="{00000000-0008-0000-0000-000011000000}"/>
            </a:ext>
          </a:extLst>
        </xdr:cNvPr>
        <xdr:cNvSpPr txBox="1"/>
      </xdr:nvSpPr>
      <xdr:spPr>
        <a:xfrm flipH="1">
          <a:off x="8077200" y="180975"/>
          <a:ext cx="6934200" cy="254317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100" b="1" u="sng"/>
            <a:t>Erläuterungen</a:t>
          </a:r>
        </a:p>
        <a:p>
          <a:endParaRPr lang="de-CH" sz="1100" b="1"/>
        </a:p>
        <a:p>
          <a:r>
            <a:rPr lang="de-CH" sz="1100" b="1" baseline="0">
              <a:solidFill>
                <a:schemeClr val="dk1"/>
              </a:solidFill>
              <a:effectLst/>
              <a:latin typeface="+mn-lt"/>
              <a:ea typeface="+mn-ea"/>
              <a:cs typeface="+mn-cs"/>
            </a:rPr>
            <a:t>Wenn der Referenzwert des Vorjahrs (H29 bzw. H56) &gt;60% ist und die Differenz zum neuen Gesamttotal (G29 bzw. G56) mehr als 6 (+ oder -) beträgt, wird als neuer Referenzwert (I29 bzw. I56) der gerundete Wert aus G29 bzw. G56 übernommen. Andernfalls wird der Refernzwert des Vorjahrs (H29 bzw. H56) unverändert in I29 bzw. I56 übernommen.</a:t>
          </a:r>
        </a:p>
        <a:p>
          <a:endParaRPr lang="de-CH">
            <a:effectLst/>
          </a:endParaRPr>
        </a:p>
        <a:p>
          <a:pPr eaLnBrk="1" fontAlgn="auto" latinLnBrk="0" hangingPunct="1"/>
          <a:r>
            <a:rPr lang="de-CH" sz="1100" b="1" baseline="0">
              <a:solidFill>
                <a:schemeClr val="dk1"/>
              </a:solidFill>
              <a:effectLst/>
              <a:latin typeface="+mn-lt"/>
              <a:ea typeface="+mn-ea"/>
              <a:cs typeface="+mn-cs"/>
            </a:rPr>
            <a:t>Wenn der Referenzwert des Vorjahrs (H29 bzw. H56) &lt;=60% ist und die Differenz zum neuen Gesamttotal (G29 bzw. G56) mehr als 3 (+ oder -) beträgt, wird als neuer Referenzwert (I29 bzw. I56) der gerundete Wert aus G29 bzw. G56 übernommen. Andernfalls wird der Refernzwert des Vorjahrs (H29 bzw. H56) unverändert in I29 bzw. I56 übernommen.</a:t>
          </a:r>
          <a:endParaRPr lang="de-CH">
            <a:effectLst/>
          </a:endParaRPr>
        </a:p>
        <a:p>
          <a:endParaRPr lang="de-CH" sz="1100" b="1">
            <a:solidFill>
              <a:schemeClr val="dk1"/>
            </a:solidFill>
            <a:effectLst/>
            <a:latin typeface="+mn-lt"/>
            <a:ea typeface="+mn-ea"/>
            <a:cs typeface="+mn-cs"/>
          </a:endParaRPr>
        </a:p>
        <a:p>
          <a:r>
            <a:rPr lang="de-CH" sz="1100" b="1">
              <a:solidFill>
                <a:schemeClr val="dk1"/>
              </a:solidFill>
              <a:effectLst/>
              <a:latin typeface="+mn-lt"/>
              <a:ea typeface="+mn-ea"/>
              <a:cs typeface="+mn-cs"/>
            </a:rPr>
            <a:t>Ist</a:t>
          </a:r>
          <a:r>
            <a:rPr lang="de-CH" sz="1100" b="1" baseline="0">
              <a:solidFill>
                <a:schemeClr val="dk1"/>
              </a:solidFill>
              <a:effectLst/>
              <a:latin typeface="+mn-lt"/>
              <a:ea typeface="+mn-ea"/>
              <a:cs typeface="+mn-cs"/>
            </a:rPr>
            <a:t> das Gesamttotal (G29 bzw. G56) &lt; 2,5% wird automatisch der Wert aus Spalte G29 bzw. G56 als neuer Referenzwert (I29 bzw. I56) übernommen (ungerundet).</a:t>
          </a:r>
          <a:endParaRPr lang="de-CH">
            <a:effectLst/>
          </a:endParaRP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7</xdr:col>
      <xdr:colOff>76200</xdr:colOff>
      <xdr:row>140</xdr:row>
      <xdr:rowOff>152400</xdr:rowOff>
    </xdr:from>
    <xdr:to>
      <xdr:col>8</xdr:col>
      <xdr:colOff>0</xdr:colOff>
      <xdr:row>140</xdr:row>
      <xdr:rowOff>152400</xdr:rowOff>
    </xdr:to>
    <xdr:sp macro="" textlink="">
      <xdr:nvSpPr>
        <xdr:cNvPr id="47324" name="Line 16">
          <a:extLst>
            <a:ext uri="{FF2B5EF4-FFF2-40B4-BE49-F238E27FC236}">
              <a16:creationId xmlns:a16="http://schemas.microsoft.com/office/drawing/2014/main" id="{00000000-0008-0000-0100-0000DCB80000}"/>
            </a:ext>
          </a:extLst>
        </xdr:cNvPr>
        <xdr:cNvSpPr>
          <a:spLocks noChangeShapeType="1"/>
        </xdr:cNvSpPr>
      </xdr:nvSpPr>
      <xdr:spPr bwMode="auto">
        <a:xfrm>
          <a:off x="6486525" y="2119312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76200</xdr:colOff>
      <xdr:row>139</xdr:row>
      <xdr:rowOff>152400</xdr:rowOff>
    </xdr:from>
    <xdr:to>
      <xdr:col>8</xdr:col>
      <xdr:colOff>0</xdr:colOff>
      <xdr:row>139</xdr:row>
      <xdr:rowOff>152400</xdr:rowOff>
    </xdr:to>
    <xdr:sp macro="" textlink="">
      <xdr:nvSpPr>
        <xdr:cNvPr id="47325" name="Line 17">
          <a:extLst>
            <a:ext uri="{FF2B5EF4-FFF2-40B4-BE49-F238E27FC236}">
              <a16:creationId xmlns:a16="http://schemas.microsoft.com/office/drawing/2014/main" id="{00000000-0008-0000-0100-0000DDB80000}"/>
            </a:ext>
          </a:extLst>
        </xdr:cNvPr>
        <xdr:cNvSpPr>
          <a:spLocks noChangeShapeType="1"/>
        </xdr:cNvSpPr>
      </xdr:nvSpPr>
      <xdr:spPr bwMode="auto">
        <a:xfrm>
          <a:off x="6486525" y="2101215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19050</xdr:colOff>
      <xdr:row>81</xdr:row>
      <xdr:rowOff>161925</xdr:rowOff>
    </xdr:from>
    <xdr:to>
      <xdr:col>6</xdr:col>
      <xdr:colOff>828675</xdr:colOff>
      <xdr:row>81</xdr:row>
      <xdr:rowOff>161925</xdr:rowOff>
    </xdr:to>
    <xdr:sp macro="" textlink="">
      <xdr:nvSpPr>
        <xdr:cNvPr id="47326" name="Line 18">
          <a:extLst>
            <a:ext uri="{FF2B5EF4-FFF2-40B4-BE49-F238E27FC236}">
              <a16:creationId xmlns:a16="http://schemas.microsoft.com/office/drawing/2014/main" id="{00000000-0008-0000-0100-0000DEB80000}"/>
            </a:ext>
          </a:extLst>
        </xdr:cNvPr>
        <xdr:cNvSpPr>
          <a:spLocks noChangeShapeType="1"/>
        </xdr:cNvSpPr>
      </xdr:nvSpPr>
      <xdr:spPr bwMode="auto">
        <a:xfrm>
          <a:off x="4219575" y="10668000"/>
          <a:ext cx="2162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561975</xdr:colOff>
      <xdr:row>81</xdr:row>
      <xdr:rowOff>161925</xdr:rowOff>
    </xdr:from>
    <xdr:to>
      <xdr:col>0</xdr:col>
      <xdr:colOff>1866900</xdr:colOff>
      <xdr:row>81</xdr:row>
      <xdr:rowOff>161925</xdr:rowOff>
    </xdr:to>
    <xdr:sp macro="" textlink="">
      <xdr:nvSpPr>
        <xdr:cNvPr id="47327" name="Line 21">
          <a:extLst>
            <a:ext uri="{FF2B5EF4-FFF2-40B4-BE49-F238E27FC236}">
              <a16:creationId xmlns:a16="http://schemas.microsoft.com/office/drawing/2014/main" id="{00000000-0008-0000-0100-0000DFB80000}"/>
            </a:ext>
          </a:extLst>
        </xdr:cNvPr>
        <xdr:cNvSpPr>
          <a:spLocks noChangeShapeType="1"/>
        </xdr:cNvSpPr>
      </xdr:nvSpPr>
      <xdr:spPr bwMode="auto">
        <a:xfrm>
          <a:off x="561975" y="10668000"/>
          <a:ext cx="1304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561975</xdr:colOff>
      <xdr:row>84</xdr:row>
      <xdr:rowOff>0</xdr:rowOff>
    </xdr:from>
    <xdr:to>
      <xdr:col>0</xdr:col>
      <xdr:colOff>1866900</xdr:colOff>
      <xdr:row>84</xdr:row>
      <xdr:rowOff>0</xdr:rowOff>
    </xdr:to>
    <xdr:sp macro="" textlink="">
      <xdr:nvSpPr>
        <xdr:cNvPr id="47328" name="Line 22">
          <a:extLst>
            <a:ext uri="{FF2B5EF4-FFF2-40B4-BE49-F238E27FC236}">
              <a16:creationId xmlns:a16="http://schemas.microsoft.com/office/drawing/2014/main" id="{00000000-0008-0000-0100-0000E0B80000}"/>
            </a:ext>
          </a:extLst>
        </xdr:cNvPr>
        <xdr:cNvSpPr>
          <a:spLocks noChangeShapeType="1"/>
        </xdr:cNvSpPr>
      </xdr:nvSpPr>
      <xdr:spPr bwMode="auto">
        <a:xfrm>
          <a:off x="561975" y="11020425"/>
          <a:ext cx="1304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552450</xdr:colOff>
      <xdr:row>85</xdr:row>
      <xdr:rowOff>161925</xdr:rowOff>
    </xdr:from>
    <xdr:to>
      <xdr:col>0</xdr:col>
      <xdr:colOff>1857375</xdr:colOff>
      <xdr:row>85</xdr:row>
      <xdr:rowOff>161925</xdr:rowOff>
    </xdr:to>
    <xdr:sp macro="" textlink="">
      <xdr:nvSpPr>
        <xdr:cNvPr id="47329" name="Line 23">
          <a:extLst>
            <a:ext uri="{FF2B5EF4-FFF2-40B4-BE49-F238E27FC236}">
              <a16:creationId xmlns:a16="http://schemas.microsoft.com/office/drawing/2014/main" id="{00000000-0008-0000-0100-0000E1B80000}"/>
            </a:ext>
          </a:extLst>
        </xdr:cNvPr>
        <xdr:cNvSpPr>
          <a:spLocks noChangeShapeType="1"/>
        </xdr:cNvSpPr>
      </xdr:nvSpPr>
      <xdr:spPr bwMode="auto">
        <a:xfrm>
          <a:off x="552450" y="11334750"/>
          <a:ext cx="1304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19050</xdr:colOff>
      <xdr:row>83</xdr:row>
      <xdr:rowOff>161925</xdr:rowOff>
    </xdr:from>
    <xdr:to>
      <xdr:col>6</xdr:col>
      <xdr:colOff>828675</xdr:colOff>
      <xdr:row>83</xdr:row>
      <xdr:rowOff>161925</xdr:rowOff>
    </xdr:to>
    <xdr:sp macro="" textlink="">
      <xdr:nvSpPr>
        <xdr:cNvPr id="47330" name="Line 18">
          <a:extLst>
            <a:ext uri="{FF2B5EF4-FFF2-40B4-BE49-F238E27FC236}">
              <a16:creationId xmlns:a16="http://schemas.microsoft.com/office/drawing/2014/main" id="{00000000-0008-0000-0100-0000E2B80000}"/>
            </a:ext>
          </a:extLst>
        </xdr:cNvPr>
        <xdr:cNvSpPr>
          <a:spLocks noChangeShapeType="1"/>
        </xdr:cNvSpPr>
      </xdr:nvSpPr>
      <xdr:spPr bwMode="auto">
        <a:xfrm>
          <a:off x="4219575" y="11001375"/>
          <a:ext cx="2162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28575</xdr:colOff>
      <xdr:row>85</xdr:row>
      <xdr:rowOff>152400</xdr:rowOff>
    </xdr:from>
    <xdr:to>
      <xdr:col>6</xdr:col>
      <xdr:colOff>838200</xdr:colOff>
      <xdr:row>85</xdr:row>
      <xdr:rowOff>152400</xdr:rowOff>
    </xdr:to>
    <xdr:sp macro="" textlink="">
      <xdr:nvSpPr>
        <xdr:cNvPr id="47331" name="Line 18">
          <a:extLst>
            <a:ext uri="{FF2B5EF4-FFF2-40B4-BE49-F238E27FC236}">
              <a16:creationId xmlns:a16="http://schemas.microsoft.com/office/drawing/2014/main" id="{00000000-0008-0000-0100-0000E3B80000}"/>
            </a:ext>
          </a:extLst>
        </xdr:cNvPr>
        <xdr:cNvSpPr>
          <a:spLocks noChangeShapeType="1"/>
        </xdr:cNvSpPr>
      </xdr:nvSpPr>
      <xdr:spPr bwMode="auto">
        <a:xfrm>
          <a:off x="4229100" y="11325225"/>
          <a:ext cx="2162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76200</xdr:colOff>
      <xdr:row>140</xdr:row>
      <xdr:rowOff>152400</xdr:rowOff>
    </xdr:from>
    <xdr:to>
      <xdr:col>9</xdr:col>
      <xdr:colOff>0</xdr:colOff>
      <xdr:row>140</xdr:row>
      <xdr:rowOff>152400</xdr:rowOff>
    </xdr:to>
    <xdr:sp macro="" textlink="">
      <xdr:nvSpPr>
        <xdr:cNvPr id="47332" name="Line 16">
          <a:extLst>
            <a:ext uri="{FF2B5EF4-FFF2-40B4-BE49-F238E27FC236}">
              <a16:creationId xmlns:a16="http://schemas.microsoft.com/office/drawing/2014/main" id="{00000000-0008-0000-0100-0000E4B80000}"/>
            </a:ext>
          </a:extLst>
        </xdr:cNvPr>
        <xdr:cNvSpPr>
          <a:spLocks noChangeShapeType="1"/>
        </xdr:cNvSpPr>
      </xdr:nvSpPr>
      <xdr:spPr bwMode="auto">
        <a:xfrm>
          <a:off x="7200900" y="21193125"/>
          <a:ext cx="6096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76200</xdr:colOff>
      <xdr:row>139</xdr:row>
      <xdr:rowOff>152400</xdr:rowOff>
    </xdr:from>
    <xdr:to>
      <xdr:col>9</xdr:col>
      <xdr:colOff>0</xdr:colOff>
      <xdr:row>139</xdr:row>
      <xdr:rowOff>152400</xdr:rowOff>
    </xdr:to>
    <xdr:sp macro="" textlink="">
      <xdr:nvSpPr>
        <xdr:cNvPr id="47333" name="Line 17">
          <a:extLst>
            <a:ext uri="{FF2B5EF4-FFF2-40B4-BE49-F238E27FC236}">
              <a16:creationId xmlns:a16="http://schemas.microsoft.com/office/drawing/2014/main" id="{00000000-0008-0000-0100-0000E5B80000}"/>
            </a:ext>
          </a:extLst>
        </xdr:cNvPr>
        <xdr:cNvSpPr>
          <a:spLocks noChangeShapeType="1"/>
        </xdr:cNvSpPr>
      </xdr:nvSpPr>
      <xdr:spPr bwMode="auto">
        <a:xfrm>
          <a:off x="7200900" y="21012150"/>
          <a:ext cx="6096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590550</xdr:colOff>
      <xdr:row>2</xdr:row>
      <xdr:rowOff>28575</xdr:rowOff>
    </xdr:from>
    <xdr:to>
      <xdr:col>31</xdr:col>
      <xdr:colOff>666750</xdr:colOff>
      <xdr:row>16</xdr:row>
      <xdr:rowOff>47625</xdr:rowOff>
    </xdr:to>
    <xdr:sp macro="" textlink="">
      <xdr:nvSpPr>
        <xdr:cNvPr id="15" name="Textfeld 14">
          <a:extLst>
            <a:ext uri="{FF2B5EF4-FFF2-40B4-BE49-F238E27FC236}">
              <a16:creationId xmlns:a16="http://schemas.microsoft.com/office/drawing/2014/main" id="{00000000-0008-0000-0100-00000F000000}"/>
            </a:ext>
          </a:extLst>
        </xdr:cNvPr>
        <xdr:cNvSpPr txBox="1"/>
      </xdr:nvSpPr>
      <xdr:spPr>
        <a:xfrm flipH="1">
          <a:off x="8791575" y="219075"/>
          <a:ext cx="6934200" cy="254317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100" b="1" u="sng">
              <a:solidFill>
                <a:schemeClr val="dk1"/>
              </a:solidFill>
              <a:effectLst/>
              <a:latin typeface="+mn-lt"/>
              <a:ea typeface="+mn-ea"/>
              <a:cs typeface="+mn-cs"/>
            </a:rPr>
            <a:t>Explications</a:t>
          </a:r>
          <a:endParaRPr lang="de-CH">
            <a:effectLst/>
          </a:endParaRPr>
        </a:p>
        <a:p>
          <a:r>
            <a:rPr lang="fr-CH" sz="1100" b="1">
              <a:solidFill>
                <a:schemeClr val="dk1"/>
              </a:solidFill>
              <a:effectLst/>
              <a:latin typeface="+mn-lt"/>
              <a:ea typeface="+mn-ea"/>
              <a:cs typeface="+mn-cs"/>
            </a:rPr>
            <a:t>Si la valeur de référence de l'année précédente (H29, resp. H56) est &gt;60% et la différence avec le nouveau total (G29, resp. G56) est supérieure à 6 (+ ou -), la valeur arrondie (G29, resp. G56) est reprise comme nouvelle valeur de référence dans I29, resp I56. Sinon, la valeur de référence inchangée de l'année précédente (H29, resp. H56) est reprise dans I29, resp. </a:t>
          </a:r>
          <a:r>
            <a:rPr lang="de-CH" sz="1100" b="1">
              <a:solidFill>
                <a:schemeClr val="dk1"/>
              </a:solidFill>
              <a:effectLst/>
              <a:latin typeface="+mn-lt"/>
              <a:ea typeface="+mn-ea"/>
              <a:cs typeface="+mn-cs"/>
            </a:rPr>
            <a:t>I56.</a:t>
          </a:r>
          <a:br>
            <a:rPr lang="de-CH" sz="1100" b="1">
              <a:solidFill>
                <a:schemeClr val="dk1"/>
              </a:solidFill>
              <a:effectLst/>
              <a:latin typeface="+mn-lt"/>
              <a:ea typeface="+mn-ea"/>
              <a:cs typeface="+mn-cs"/>
            </a:rPr>
          </a:br>
          <a:endParaRPr lang="de-CH">
            <a:effectLst/>
          </a:endParaRPr>
        </a:p>
        <a:p>
          <a:r>
            <a:rPr lang="fr-CH" sz="1100" b="1">
              <a:solidFill>
                <a:schemeClr val="dk1"/>
              </a:solidFill>
              <a:effectLst/>
              <a:latin typeface="+mn-lt"/>
              <a:ea typeface="+mn-ea"/>
              <a:cs typeface="+mn-cs"/>
            </a:rPr>
            <a:t>Si la valeur de référence de l'année précédente (H29, resp. H56) est &lt;=60% et la différence avec le nouveau total (G29, resp. G56) est supérieure à 3 (+ ou -), la valeur arrondie (G29, resp. G56) est reprise comme nouvelle valeur de référence dans I29, resp. I56. Sinon, la valeur de référence inchangée de l'année précédente (H29, resp. H56) est reprise dans I29, resp. </a:t>
          </a:r>
          <a:r>
            <a:rPr lang="de-CH" sz="1100" b="1">
              <a:solidFill>
                <a:schemeClr val="dk1"/>
              </a:solidFill>
              <a:effectLst/>
              <a:latin typeface="+mn-lt"/>
              <a:ea typeface="+mn-ea"/>
              <a:cs typeface="+mn-cs"/>
            </a:rPr>
            <a:t>I56.</a:t>
          </a:r>
          <a:br>
            <a:rPr lang="de-CH" sz="1100" b="1">
              <a:solidFill>
                <a:schemeClr val="dk1"/>
              </a:solidFill>
              <a:effectLst/>
              <a:latin typeface="+mn-lt"/>
              <a:ea typeface="+mn-ea"/>
              <a:cs typeface="+mn-cs"/>
            </a:rPr>
          </a:br>
          <a:endParaRPr lang="de-CH">
            <a:effectLst/>
          </a:endParaRPr>
        </a:p>
        <a:p>
          <a:r>
            <a:rPr lang="de-CH" sz="1100" b="1">
              <a:solidFill>
                <a:schemeClr val="dk1"/>
              </a:solidFill>
              <a:effectLst/>
              <a:latin typeface="+mn-lt"/>
              <a:ea typeface="+mn-ea"/>
              <a:cs typeface="+mn-cs"/>
            </a:rPr>
            <a:t>Dans le cas où</a:t>
          </a:r>
          <a:r>
            <a:rPr lang="de-CH" sz="1100" b="1" baseline="0">
              <a:solidFill>
                <a:schemeClr val="dk1"/>
              </a:solidFill>
              <a:effectLst/>
              <a:latin typeface="+mn-lt"/>
              <a:ea typeface="+mn-ea"/>
              <a:cs typeface="+mn-cs"/>
            </a:rPr>
            <a:t> le total (G29, resp. G56) est inférieur à 2,5%, la valeur de la case G29, resp. G56 est reprise automatiquement comme nouvelle valeur de référence dans la case I29, resp. I56 (non arrondi).</a:t>
          </a:r>
          <a:endParaRPr lang="de-CH">
            <a:effectLst/>
          </a:endParaRPr>
        </a:p>
        <a:p>
          <a:endParaRPr lang="de-CH">
            <a:effectLst/>
          </a:endParaRPr>
        </a:p>
      </xdr:txBody>
    </xdr:sp>
    <xdr:clientData fPrintsWithSheet="0"/>
  </xdr:twoCellAnchor>
  <xdr:twoCellAnchor editAs="oneCell">
    <xdr:from>
      <xdr:col>0</xdr:col>
      <xdr:colOff>19050</xdr:colOff>
      <xdr:row>2</xdr:row>
      <xdr:rowOff>19050</xdr:rowOff>
    </xdr:from>
    <xdr:to>
      <xdr:col>0</xdr:col>
      <xdr:colOff>2076450</xdr:colOff>
      <xdr:row>4</xdr:row>
      <xdr:rowOff>295275</xdr:rowOff>
    </xdr:to>
    <xdr:pic>
      <xdr:nvPicPr>
        <xdr:cNvPr id="47337" name="Picture 50" descr="\\AKVB.erz.be.ch\DATA-AKVB\Userhomes\mcss\Z_Systems\Desktop\Logo_F.jpg">
          <a:extLst>
            <a:ext uri="{FF2B5EF4-FFF2-40B4-BE49-F238E27FC236}">
              <a16:creationId xmlns:a16="http://schemas.microsoft.com/office/drawing/2014/main" id="{00000000-0008-0000-0100-0000E9B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209550"/>
          <a:ext cx="20574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561975</xdr:colOff>
      <xdr:row>81</xdr:row>
      <xdr:rowOff>161925</xdr:rowOff>
    </xdr:from>
    <xdr:to>
      <xdr:col>0</xdr:col>
      <xdr:colOff>1866900</xdr:colOff>
      <xdr:row>81</xdr:row>
      <xdr:rowOff>161925</xdr:rowOff>
    </xdr:to>
    <xdr:sp macro="" textlink="">
      <xdr:nvSpPr>
        <xdr:cNvPr id="47338" name="Line 21">
          <a:extLst>
            <a:ext uri="{FF2B5EF4-FFF2-40B4-BE49-F238E27FC236}">
              <a16:creationId xmlns:a16="http://schemas.microsoft.com/office/drawing/2014/main" id="{00000000-0008-0000-0100-0000EAB80000}"/>
            </a:ext>
          </a:extLst>
        </xdr:cNvPr>
        <xdr:cNvSpPr>
          <a:spLocks noChangeShapeType="1"/>
        </xdr:cNvSpPr>
      </xdr:nvSpPr>
      <xdr:spPr bwMode="auto">
        <a:xfrm>
          <a:off x="561975" y="10668000"/>
          <a:ext cx="1304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561975</xdr:colOff>
      <xdr:row>84</xdr:row>
      <xdr:rowOff>0</xdr:rowOff>
    </xdr:from>
    <xdr:to>
      <xdr:col>0</xdr:col>
      <xdr:colOff>1866900</xdr:colOff>
      <xdr:row>84</xdr:row>
      <xdr:rowOff>0</xdr:rowOff>
    </xdr:to>
    <xdr:sp macro="" textlink="">
      <xdr:nvSpPr>
        <xdr:cNvPr id="47339" name="Line 22">
          <a:extLst>
            <a:ext uri="{FF2B5EF4-FFF2-40B4-BE49-F238E27FC236}">
              <a16:creationId xmlns:a16="http://schemas.microsoft.com/office/drawing/2014/main" id="{00000000-0008-0000-0100-0000EBB80000}"/>
            </a:ext>
          </a:extLst>
        </xdr:cNvPr>
        <xdr:cNvSpPr>
          <a:spLocks noChangeShapeType="1"/>
        </xdr:cNvSpPr>
      </xdr:nvSpPr>
      <xdr:spPr bwMode="auto">
        <a:xfrm>
          <a:off x="561975" y="11020425"/>
          <a:ext cx="1304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552450</xdr:colOff>
      <xdr:row>85</xdr:row>
      <xdr:rowOff>161925</xdr:rowOff>
    </xdr:from>
    <xdr:to>
      <xdr:col>0</xdr:col>
      <xdr:colOff>1857375</xdr:colOff>
      <xdr:row>85</xdr:row>
      <xdr:rowOff>161925</xdr:rowOff>
    </xdr:to>
    <xdr:sp macro="" textlink="">
      <xdr:nvSpPr>
        <xdr:cNvPr id="47340" name="Line 23">
          <a:extLst>
            <a:ext uri="{FF2B5EF4-FFF2-40B4-BE49-F238E27FC236}">
              <a16:creationId xmlns:a16="http://schemas.microsoft.com/office/drawing/2014/main" id="{00000000-0008-0000-0100-0000ECB80000}"/>
            </a:ext>
          </a:extLst>
        </xdr:cNvPr>
        <xdr:cNvSpPr>
          <a:spLocks noChangeShapeType="1"/>
        </xdr:cNvSpPr>
      </xdr:nvSpPr>
      <xdr:spPr bwMode="auto">
        <a:xfrm>
          <a:off x="552450" y="11334750"/>
          <a:ext cx="1304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76200</xdr:colOff>
      <xdr:row>139</xdr:row>
      <xdr:rowOff>152400</xdr:rowOff>
    </xdr:from>
    <xdr:to>
      <xdr:col>8</xdr:col>
      <xdr:colOff>0</xdr:colOff>
      <xdr:row>139</xdr:row>
      <xdr:rowOff>152400</xdr:rowOff>
    </xdr:to>
    <xdr:sp macro="" textlink="">
      <xdr:nvSpPr>
        <xdr:cNvPr id="48298" name="Line 16">
          <a:extLst>
            <a:ext uri="{FF2B5EF4-FFF2-40B4-BE49-F238E27FC236}">
              <a16:creationId xmlns:a16="http://schemas.microsoft.com/office/drawing/2014/main" id="{00000000-0008-0000-0200-0000AABC0000}"/>
            </a:ext>
          </a:extLst>
        </xdr:cNvPr>
        <xdr:cNvSpPr>
          <a:spLocks noChangeShapeType="1"/>
        </xdr:cNvSpPr>
      </xdr:nvSpPr>
      <xdr:spPr bwMode="auto">
        <a:xfrm>
          <a:off x="6486525" y="2120265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76200</xdr:colOff>
      <xdr:row>138</xdr:row>
      <xdr:rowOff>152400</xdr:rowOff>
    </xdr:from>
    <xdr:to>
      <xdr:col>8</xdr:col>
      <xdr:colOff>0</xdr:colOff>
      <xdr:row>138</xdr:row>
      <xdr:rowOff>152400</xdr:rowOff>
    </xdr:to>
    <xdr:sp macro="" textlink="">
      <xdr:nvSpPr>
        <xdr:cNvPr id="48299" name="Line 17">
          <a:extLst>
            <a:ext uri="{FF2B5EF4-FFF2-40B4-BE49-F238E27FC236}">
              <a16:creationId xmlns:a16="http://schemas.microsoft.com/office/drawing/2014/main" id="{00000000-0008-0000-0200-0000ABBC0000}"/>
            </a:ext>
          </a:extLst>
        </xdr:cNvPr>
        <xdr:cNvSpPr>
          <a:spLocks noChangeShapeType="1"/>
        </xdr:cNvSpPr>
      </xdr:nvSpPr>
      <xdr:spPr bwMode="auto">
        <a:xfrm>
          <a:off x="6486525" y="2102167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19050</xdr:colOff>
      <xdr:row>80</xdr:row>
      <xdr:rowOff>161925</xdr:rowOff>
    </xdr:from>
    <xdr:to>
      <xdr:col>6</xdr:col>
      <xdr:colOff>828675</xdr:colOff>
      <xdr:row>80</xdr:row>
      <xdr:rowOff>161925</xdr:rowOff>
    </xdr:to>
    <xdr:sp macro="" textlink="">
      <xdr:nvSpPr>
        <xdr:cNvPr id="48300" name="Line 18">
          <a:extLst>
            <a:ext uri="{FF2B5EF4-FFF2-40B4-BE49-F238E27FC236}">
              <a16:creationId xmlns:a16="http://schemas.microsoft.com/office/drawing/2014/main" id="{00000000-0008-0000-0200-0000ACBC0000}"/>
            </a:ext>
          </a:extLst>
        </xdr:cNvPr>
        <xdr:cNvSpPr>
          <a:spLocks noChangeShapeType="1"/>
        </xdr:cNvSpPr>
      </xdr:nvSpPr>
      <xdr:spPr bwMode="auto">
        <a:xfrm>
          <a:off x="4219575" y="10677525"/>
          <a:ext cx="2162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561975</xdr:colOff>
      <xdr:row>80</xdr:row>
      <xdr:rowOff>161925</xdr:rowOff>
    </xdr:from>
    <xdr:to>
      <xdr:col>0</xdr:col>
      <xdr:colOff>1866900</xdr:colOff>
      <xdr:row>80</xdr:row>
      <xdr:rowOff>161925</xdr:rowOff>
    </xdr:to>
    <xdr:sp macro="" textlink="">
      <xdr:nvSpPr>
        <xdr:cNvPr id="48301" name="Line 21">
          <a:extLst>
            <a:ext uri="{FF2B5EF4-FFF2-40B4-BE49-F238E27FC236}">
              <a16:creationId xmlns:a16="http://schemas.microsoft.com/office/drawing/2014/main" id="{00000000-0008-0000-0200-0000ADBC0000}"/>
            </a:ext>
          </a:extLst>
        </xdr:cNvPr>
        <xdr:cNvSpPr>
          <a:spLocks noChangeShapeType="1"/>
        </xdr:cNvSpPr>
      </xdr:nvSpPr>
      <xdr:spPr bwMode="auto">
        <a:xfrm>
          <a:off x="561975" y="10677525"/>
          <a:ext cx="1304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561975</xdr:colOff>
      <xdr:row>83</xdr:row>
      <xdr:rowOff>0</xdr:rowOff>
    </xdr:from>
    <xdr:to>
      <xdr:col>0</xdr:col>
      <xdr:colOff>1866900</xdr:colOff>
      <xdr:row>83</xdr:row>
      <xdr:rowOff>0</xdr:rowOff>
    </xdr:to>
    <xdr:sp macro="" textlink="">
      <xdr:nvSpPr>
        <xdr:cNvPr id="48302" name="Line 22">
          <a:extLst>
            <a:ext uri="{FF2B5EF4-FFF2-40B4-BE49-F238E27FC236}">
              <a16:creationId xmlns:a16="http://schemas.microsoft.com/office/drawing/2014/main" id="{00000000-0008-0000-0200-0000AEBC0000}"/>
            </a:ext>
          </a:extLst>
        </xdr:cNvPr>
        <xdr:cNvSpPr>
          <a:spLocks noChangeShapeType="1"/>
        </xdr:cNvSpPr>
      </xdr:nvSpPr>
      <xdr:spPr bwMode="auto">
        <a:xfrm>
          <a:off x="561975" y="11029950"/>
          <a:ext cx="1304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552450</xdr:colOff>
      <xdr:row>84</xdr:row>
      <xdr:rowOff>161925</xdr:rowOff>
    </xdr:from>
    <xdr:to>
      <xdr:col>0</xdr:col>
      <xdr:colOff>1857375</xdr:colOff>
      <xdr:row>84</xdr:row>
      <xdr:rowOff>161925</xdr:rowOff>
    </xdr:to>
    <xdr:sp macro="" textlink="">
      <xdr:nvSpPr>
        <xdr:cNvPr id="48303" name="Line 23">
          <a:extLst>
            <a:ext uri="{FF2B5EF4-FFF2-40B4-BE49-F238E27FC236}">
              <a16:creationId xmlns:a16="http://schemas.microsoft.com/office/drawing/2014/main" id="{00000000-0008-0000-0200-0000AFBC0000}"/>
            </a:ext>
          </a:extLst>
        </xdr:cNvPr>
        <xdr:cNvSpPr>
          <a:spLocks noChangeShapeType="1"/>
        </xdr:cNvSpPr>
      </xdr:nvSpPr>
      <xdr:spPr bwMode="auto">
        <a:xfrm>
          <a:off x="552450" y="11344275"/>
          <a:ext cx="1304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19050</xdr:colOff>
      <xdr:row>82</xdr:row>
      <xdr:rowOff>161925</xdr:rowOff>
    </xdr:from>
    <xdr:to>
      <xdr:col>6</xdr:col>
      <xdr:colOff>828675</xdr:colOff>
      <xdr:row>82</xdr:row>
      <xdr:rowOff>161925</xdr:rowOff>
    </xdr:to>
    <xdr:sp macro="" textlink="">
      <xdr:nvSpPr>
        <xdr:cNvPr id="48304" name="Line 18">
          <a:extLst>
            <a:ext uri="{FF2B5EF4-FFF2-40B4-BE49-F238E27FC236}">
              <a16:creationId xmlns:a16="http://schemas.microsoft.com/office/drawing/2014/main" id="{00000000-0008-0000-0200-0000B0BC0000}"/>
            </a:ext>
          </a:extLst>
        </xdr:cNvPr>
        <xdr:cNvSpPr>
          <a:spLocks noChangeShapeType="1"/>
        </xdr:cNvSpPr>
      </xdr:nvSpPr>
      <xdr:spPr bwMode="auto">
        <a:xfrm>
          <a:off x="4219575" y="11010900"/>
          <a:ext cx="2162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28575</xdr:colOff>
      <xdr:row>84</xdr:row>
      <xdr:rowOff>152400</xdr:rowOff>
    </xdr:from>
    <xdr:to>
      <xdr:col>6</xdr:col>
      <xdr:colOff>838200</xdr:colOff>
      <xdr:row>84</xdr:row>
      <xdr:rowOff>152400</xdr:rowOff>
    </xdr:to>
    <xdr:sp macro="" textlink="">
      <xdr:nvSpPr>
        <xdr:cNvPr id="48305" name="Line 18">
          <a:extLst>
            <a:ext uri="{FF2B5EF4-FFF2-40B4-BE49-F238E27FC236}">
              <a16:creationId xmlns:a16="http://schemas.microsoft.com/office/drawing/2014/main" id="{00000000-0008-0000-0200-0000B1BC0000}"/>
            </a:ext>
          </a:extLst>
        </xdr:cNvPr>
        <xdr:cNvSpPr>
          <a:spLocks noChangeShapeType="1"/>
        </xdr:cNvSpPr>
      </xdr:nvSpPr>
      <xdr:spPr bwMode="auto">
        <a:xfrm>
          <a:off x="4229100" y="11334750"/>
          <a:ext cx="2162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47625</xdr:colOff>
      <xdr:row>2</xdr:row>
      <xdr:rowOff>38100</xdr:rowOff>
    </xdr:from>
    <xdr:to>
      <xdr:col>0</xdr:col>
      <xdr:colOff>2085975</xdr:colOff>
      <xdr:row>4</xdr:row>
      <xdr:rowOff>276225</xdr:rowOff>
    </xdr:to>
    <xdr:pic>
      <xdr:nvPicPr>
        <xdr:cNvPr id="48306" name="Picture 618" descr="\\AKVB.erz.be.ch\DATA-AKVB\Userhomes\mcss\Z_Systems\Desktop\Logo_D.jpg">
          <a:extLst>
            <a:ext uri="{FF2B5EF4-FFF2-40B4-BE49-F238E27FC236}">
              <a16:creationId xmlns:a16="http://schemas.microsoft.com/office/drawing/2014/main" id="{00000000-0008-0000-0200-0000B2BC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228600"/>
          <a:ext cx="20383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76200</xdr:colOff>
      <xdr:row>139</xdr:row>
      <xdr:rowOff>152400</xdr:rowOff>
    </xdr:from>
    <xdr:to>
      <xdr:col>9</xdr:col>
      <xdr:colOff>0</xdr:colOff>
      <xdr:row>139</xdr:row>
      <xdr:rowOff>152400</xdr:rowOff>
    </xdr:to>
    <xdr:sp macro="" textlink="">
      <xdr:nvSpPr>
        <xdr:cNvPr id="48307" name="Line 16">
          <a:extLst>
            <a:ext uri="{FF2B5EF4-FFF2-40B4-BE49-F238E27FC236}">
              <a16:creationId xmlns:a16="http://schemas.microsoft.com/office/drawing/2014/main" id="{00000000-0008-0000-0200-0000B3BC0000}"/>
            </a:ext>
          </a:extLst>
        </xdr:cNvPr>
        <xdr:cNvSpPr>
          <a:spLocks noChangeShapeType="1"/>
        </xdr:cNvSpPr>
      </xdr:nvSpPr>
      <xdr:spPr bwMode="auto">
        <a:xfrm>
          <a:off x="7200900" y="21202650"/>
          <a:ext cx="6096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76200</xdr:colOff>
      <xdr:row>138</xdr:row>
      <xdr:rowOff>152400</xdr:rowOff>
    </xdr:from>
    <xdr:to>
      <xdr:col>9</xdr:col>
      <xdr:colOff>0</xdr:colOff>
      <xdr:row>138</xdr:row>
      <xdr:rowOff>152400</xdr:rowOff>
    </xdr:to>
    <xdr:sp macro="" textlink="">
      <xdr:nvSpPr>
        <xdr:cNvPr id="48308" name="Line 17">
          <a:extLst>
            <a:ext uri="{FF2B5EF4-FFF2-40B4-BE49-F238E27FC236}">
              <a16:creationId xmlns:a16="http://schemas.microsoft.com/office/drawing/2014/main" id="{00000000-0008-0000-0200-0000B4BC0000}"/>
            </a:ext>
          </a:extLst>
        </xdr:cNvPr>
        <xdr:cNvSpPr>
          <a:spLocks noChangeShapeType="1"/>
        </xdr:cNvSpPr>
      </xdr:nvSpPr>
      <xdr:spPr bwMode="auto">
        <a:xfrm>
          <a:off x="7200900" y="21021675"/>
          <a:ext cx="6096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657225</xdr:colOff>
      <xdr:row>2</xdr:row>
      <xdr:rowOff>28575</xdr:rowOff>
    </xdr:from>
    <xdr:to>
      <xdr:col>31</xdr:col>
      <xdr:colOff>733425</xdr:colOff>
      <xdr:row>16</xdr:row>
      <xdr:rowOff>47625</xdr:rowOff>
    </xdr:to>
    <xdr:sp macro="" textlink="">
      <xdr:nvSpPr>
        <xdr:cNvPr id="15" name="Textfeld 14">
          <a:extLst>
            <a:ext uri="{FF2B5EF4-FFF2-40B4-BE49-F238E27FC236}">
              <a16:creationId xmlns:a16="http://schemas.microsoft.com/office/drawing/2014/main" id="{00000000-0008-0000-0200-00000F000000}"/>
            </a:ext>
          </a:extLst>
        </xdr:cNvPr>
        <xdr:cNvSpPr txBox="1"/>
      </xdr:nvSpPr>
      <xdr:spPr>
        <a:xfrm flipH="1">
          <a:off x="8686800" y="219075"/>
          <a:ext cx="6934200" cy="254317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100" b="1" u="sng"/>
            <a:t>Erläuterungen</a:t>
          </a:r>
        </a:p>
        <a:p>
          <a:endParaRPr lang="de-CH" sz="1100" b="1"/>
        </a:p>
        <a:p>
          <a:r>
            <a:rPr lang="de-CH" sz="1100" b="1" baseline="0">
              <a:solidFill>
                <a:schemeClr val="dk1"/>
              </a:solidFill>
              <a:effectLst/>
              <a:latin typeface="+mn-lt"/>
              <a:ea typeface="+mn-ea"/>
              <a:cs typeface="+mn-cs"/>
            </a:rPr>
            <a:t>Wenn der Referenzwert des Vorjahrs (H29 bzw. H56) &gt;60% ist und die Differenz zum neuen Gesamttotal (G29 bzw. G56) mehr als 6 (+ oder -) beträgt, wird als neuer Referenzwert (I29 bzw. I56) der gerundete Wert aus G29 bzw. G56 übernommen. Andernfalls wird der Refernzwert des Vorjahrs (H29 bzw. H56) unverändert in I29 bzw. I56 übernommen.</a:t>
          </a:r>
        </a:p>
        <a:p>
          <a:endParaRPr lang="de-CH">
            <a:effectLst/>
          </a:endParaRPr>
        </a:p>
        <a:p>
          <a:pPr eaLnBrk="1" fontAlgn="auto" latinLnBrk="0" hangingPunct="1"/>
          <a:r>
            <a:rPr lang="de-CH" sz="1100" b="1" baseline="0">
              <a:solidFill>
                <a:schemeClr val="dk1"/>
              </a:solidFill>
              <a:effectLst/>
              <a:latin typeface="+mn-lt"/>
              <a:ea typeface="+mn-ea"/>
              <a:cs typeface="+mn-cs"/>
            </a:rPr>
            <a:t>Wenn der Referenzwert des Vorjahrs (H29 bzw. H56) &lt;=60% ist und die Differenz zum neuen Gesamttotal (G29 bzw. G56) mehr als 3 (+ oder -) beträgt, wird als neuer Referenzwert (I29 bzw. I56) der gerundete Wert aus G29 bzw. G56 übernommen. Andernfalls wird der Refernzwert des Vorjahrs (H29 bzw. H56) unverändert in I29 bzw. I56 übernommen.</a:t>
          </a:r>
          <a:endParaRPr lang="de-CH">
            <a:effectLst/>
          </a:endParaRPr>
        </a:p>
        <a:p>
          <a:endParaRPr lang="de-CH" sz="1100" b="1">
            <a:solidFill>
              <a:schemeClr val="dk1"/>
            </a:solidFill>
            <a:effectLst/>
            <a:latin typeface="+mn-lt"/>
            <a:ea typeface="+mn-ea"/>
            <a:cs typeface="+mn-cs"/>
          </a:endParaRPr>
        </a:p>
        <a:p>
          <a:r>
            <a:rPr lang="de-CH" sz="1100" b="1">
              <a:solidFill>
                <a:schemeClr val="dk1"/>
              </a:solidFill>
              <a:effectLst/>
              <a:latin typeface="+mn-lt"/>
              <a:ea typeface="+mn-ea"/>
              <a:cs typeface="+mn-cs"/>
            </a:rPr>
            <a:t>Ist</a:t>
          </a:r>
          <a:r>
            <a:rPr lang="de-CH" sz="1100" b="1" baseline="0">
              <a:solidFill>
                <a:schemeClr val="dk1"/>
              </a:solidFill>
              <a:effectLst/>
              <a:latin typeface="+mn-lt"/>
              <a:ea typeface="+mn-ea"/>
              <a:cs typeface="+mn-cs"/>
            </a:rPr>
            <a:t> das Gesamttotal (G29 bzw. G56) &lt; 2,5% wird automatisch der Wert aus Spalte G29 bzw. G56 als neuer Referenzwert (I29 bzw. I56) übernommen (ungerundet).</a:t>
          </a:r>
          <a:endParaRPr lang="de-CH">
            <a:effectLst/>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7</xdr:col>
      <xdr:colOff>76200</xdr:colOff>
      <xdr:row>140</xdr:row>
      <xdr:rowOff>152400</xdr:rowOff>
    </xdr:from>
    <xdr:to>
      <xdr:col>8</xdr:col>
      <xdr:colOff>0</xdr:colOff>
      <xdr:row>140</xdr:row>
      <xdr:rowOff>152400</xdr:rowOff>
    </xdr:to>
    <xdr:sp macro="" textlink="">
      <xdr:nvSpPr>
        <xdr:cNvPr id="49358" name="Line 16">
          <a:extLst>
            <a:ext uri="{FF2B5EF4-FFF2-40B4-BE49-F238E27FC236}">
              <a16:creationId xmlns:a16="http://schemas.microsoft.com/office/drawing/2014/main" id="{00000000-0008-0000-0300-0000CEC00000}"/>
            </a:ext>
          </a:extLst>
        </xdr:cNvPr>
        <xdr:cNvSpPr>
          <a:spLocks noChangeShapeType="1"/>
        </xdr:cNvSpPr>
      </xdr:nvSpPr>
      <xdr:spPr bwMode="auto">
        <a:xfrm>
          <a:off x="6486525" y="2119312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76200</xdr:colOff>
      <xdr:row>139</xdr:row>
      <xdr:rowOff>152400</xdr:rowOff>
    </xdr:from>
    <xdr:to>
      <xdr:col>8</xdr:col>
      <xdr:colOff>0</xdr:colOff>
      <xdr:row>139</xdr:row>
      <xdr:rowOff>152400</xdr:rowOff>
    </xdr:to>
    <xdr:sp macro="" textlink="">
      <xdr:nvSpPr>
        <xdr:cNvPr id="49359" name="Line 17">
          <a:extLst>
            <a:ext uri="{FF2B5EF4-FFF2-40B4-BE49-F238E27FC236}">
              <a16:creationId xmlns:a16="http://schemas.microsoft.com/office/drawing/2014/main" id="{00000000-0008-0000-0300-0000CFC00000}"/>
            </a:ext>
          </a:extLst>
        </xdr:cNvPr>
        <xdr:cNvSpPr>
          <a:spLocks noChangeShapeType="1"/>
        </xdr:cNvSpPr>
      </xdr:nvSpPr>
      <xdr:spPr bwMode="auto">
        <a:xfrm>
          <a:off x="6486525" y="2101215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19050</xdr:colOff>
      <xdr:row>81</xdr:row>
      <xdr:rowOff>161925</xdr:rowOff>
    </xdr:from>
    <xdr:to>
      <xdr:col>6</xdr:col>
      <xdr:colOff>828675</xdr:colOff>
      <xdr:row>81</xdr:row>
      <xdr:rowOff>161925</xdr:rowOff>
    </xdr:to>
    <xdr:sp macro="" textlink="">
      <xdr:nvSpPr>
        <xdr:cNvPr id="49360" name="Line 18">
          <a:extLst>
            <a:ext uri="{FF2B5EF4-FFF2-40B4-BE49-F238E27FC236}">
              <a16:creationId xmlns:a16="http://schemas.microsoft.com/office/drawing/2014/main" id="{00000000-0008-0000-0300-0000D0C00000}"/>
            </a:ext>
          </a:extLst>
        </xdr:cNvPr>
        <xdr:cNvSpPr>
          <a:spLocks noChangeShapeType="1"/>
        </xdr:cNvSpPr>
      </xdr:nvSpPr>
      <xdr:spPr bwMode="auto">
        <a:xfrm>
          <a:off x="4219575" y="10668000"/>
          <a:ext cx="2162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561975</xdr:colOff>
      <xdr:row>81</xdr:row>
      <xdr:rowOff>161925</xdr:rowOff>
    </xdr:from>
    <xdr:to>
      <xdr:col>0</xdr:col>
      <xdr:colOff>1866900</xdr:colOff>
      <xdr:row>81</xdr:row>
      <xdr:rowOff>161925</xdr:rowOff>
    </xdr:to>
    <xdr:sp macro="" textlink="">
      <xdr:nvSpPr>
        <xdr:cNvPr id="49361" name="Line 21">
          <a:extLst>
            <a:ext uri="{FF2B5EF4-FFF2-40B4-BE49-F238E27FC236}">
              <a16:creationId xmlns:a16="http://schemas.microsoft.com/office/drawing/2014/main" id="{00000000-0008-0000-0300-0000D1C00000}"/>
            </a:ext>
          </a:extLst>
        </xdr:cNvPr>
        <xdr:cNvSpPr>
          <a:spLocks noChangeShapeType="1"/>
        </xdr:cNvSpPr>
      </xdr:nvSpPr>
      <xdr:spPr bwMode="auto">
        <a:xfrm>
          <a:off x="561975" y="10668000"/>
          <a:ext cx="1304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561975</xdr:colOff>
      <xdr:row>84</xdr:row>
      <xdr:rowOff>0</xdr:rowOff>
    </xdr:from>
    <xdr:to>
      <xdr:col>0</xdr:col>
      <xdr:colOff>1866900</xdr:colOff>
      <xdr:row>84</xdr:row>
      <xdr:rowOff>0</xdr:rowOff>
    </xdr:to>
    <xdr:sp macro="" textlink="">
      <xdr:nvSpPr>
        <xdr:cNvPr id="49362" name="Line 22">
          <a:extLst>
            <a:ext uri="{FF2B5EF4-FFF2-40B4-BE49-F238E27FC236}">
              <a16:creationId xmlns:a16="http://schemas.microsoft.com/office/drawing/2014/main" id="{00000000-0008-0000-0300-0000D2C00000}"/>
            </a:ext>
          </a:extLst>
        </xdr:cNvPr>
        <xdr:cNvSpPr>
          <a:spLocks noChangeShapeType="1"/>
        </xdr:cNvSpPr>
      </xdr:nvSpPr>
      <xdr:spPr bwMode="auto">
        <a:xfrm>
          <a:off x="561975" y="11020425"/>
          <a:ext cx="1304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552450</xdr:colOff>
      <xdr:row>85</xdr:row>
      <xdr:rowOff>161925</xdr:rowOff>
    </xdr:from>
    <xdr:to>
      <xdr:col>0</xdr:col>
      <xdr:colOff>1857375</xdr:colOff>
      <xdr:row>85</xdr:row>
      <xdr:rowOff>161925</xdr:rowOff>
    </xdr:to>
    <xdr:sp macro="" textlink="">
      <xdr:nvSpPr>
        <xdr:cNvPr id="49363" name="Line 23">
          <a:extLst>
            <a:ext uri="{FF2B5EF4-FFF2-40B4-BE49-F238E27FC236}">
              <a16:creationId xmlns:a16="http://schemas.microsoft.com/office/drawing/2014/main" id="{00000000-0008-0000-0300-0000D3C00000}"/>
            </a:ext>
          </a:extLst>
        </xdr:cNvPr>
        <xdr:cNvSpPr>
          <a:spLocks noChangeShapeType="1"/>
        </xdr:cNvSpPr>
      </xdr:nvSpPr>
      <xdr:spPr bwMode="auto">
        <a:xfrm>
          <a:off x="552450" y="11334750"/>
          <a:ext cx="1304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19050</xdr:colOff>
      <xdr:row>83</xdr:row>
      <xdr:rowOff>161925</xdr:rowOff>
    </xdr:from>
    <xdr:to>
      <xdr:col>6</xdr:col>
      <xdr:colOff>828675</xdr:colOff>
      <xdr:row>83</xdr:row>
      <xdr:rowOff>161925</xdr:rowOff>
    </xdr:to>
    <xdr:sp macro="" textlink="">
      <xdr:nvSpPr>
        <xdr:cNvPr id="49364" name="Line 18">
          <a:extLst>
            <a:ext uri="{FF2B5EF4-FFF2-40B4-BE49-F238E27FC236}">
              <a16:creationId xmlns:a16="http://schemas.microsoft.com/office/drawing/2014/main" id="{00000000-0008-0000-0300-0000D4C00000}"/>
            </a:ext>
          </a:extLst>
        </xdr:cNvPr>
        <xdr:cNvSpPr>
          <a:spLocks noChangeShapeType="1"/>
        </xdr:cNvSpPr>
      </xdr:nvSpPr>
      <xdr:spPr bwMode="auto">
        <a:xfrm>
          <a:off x="4219575" y="11001375"/>
          <a:ext cx="2162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28575</xdr:colOff>
      <xdr:row>85</xdr:row>
      <xdr:rowOff>152400</xdr:rowOff>
    </xdr:from>
    <xdr:to>
      <xdr:col>6</xdr:col>
      <xdr:colOff>838200</xdr:colOff>
      <xdr:row>85</xdr:row>
      <xdr:rowOff>152400</xdr:rowOff>
    </xdr:to>
    <xdr:sp macro="" textlink="">
      <xdr:nvSpPr>
        <xdr:cNvPr id="49365" name="Line 18">
          <a:extLst>
            <a:ext uri="{FF2B5EF4-FFF2-40B4-BE49-F238E27FC236}">
              <a16:creationId xmlns:a16="http://schemas.microsoft.com/office/drawing/2014/main" id="{00000000-0008-0000-0300-0000D5C00000}"/>
            </a:ext>
          </a:extLst>
        </xdr:cNvPr>
        <xdr:cNvSpPr>
          <a:spLocks noChangeShapeType="1"/>
        </xdr:cNvSpPr>
      </xdr:nvSpPr>
      <xdr:spPr bwMode="auto">
        <a:xfrm>
          <a:off x="4229100" y="11325225"/>
          <a:ext cx="2162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76200</xdr:colOff>
      <xdr:row>140</xdr:row>
      <xdr:rowOff>152400</xdr:rowOff>
    </xdr:from>
    <xdr:to>
      <xdr:col>9</xdr:col>
      <xdr:colOff>0</xdr:colOff>
      <xdr:row>140</xdr:row>
      <xdr:rowOff>152400</xdr:rowOff>
    </xdr:to>
    <xdr:sp macro="" textlink="">
      <xdr:nvSpPr>
        <xdr:cNvPr id="49366" name="Line 16">
          <a:extLst>
            <a:ext uri="{FF2B5EF4-FFF2-40B4-BE49-F238E27FC236}">
              <a16:creationId xmlns:a16="http://schemas.microsoft.com/office/drawing/2014/main" id="{00000000-0008-0000-0300-0000D6C00000}"/>
            </a:ext>
          </a:extLst>
        </xdr:cNvPr>
        <xdr:cNvSpPr>
          <a:spLocks noChangeShapeType="1"/>
        </xdr:cNvSpPr>
      </xdr:nvSpPr>
      <xdr:spPr bwMode="auto">
        <a:xfrm>
          <a:off x="7200900" y="21193125"/>
          <a:ext cx="6096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76200</xdr:colOff>
      <xdr:row>139</xdr:row>
      <xdr:rowOff>152400</xdr:rowOff>
    </xdr:from>
    <xdr:to>
      <xdr:col>9</xdr:col>
      <xdr:colOff>0</xdr:colOff>
      <xdr:row>139</xdr:row>
      <xdr:rowOff>152400</xdr:rowOff>
    </xdr:to>
    <xdr:sp macro="" textlink="">
      <xdr:nvSpPr>
        <xdr:cNvPr id="49367" name="Line 17">
          <a:extLst>
            <a:ext uri="{FF2B5EF4-FFF2-40B4-BE49-F238E27FC236}">
              <a16:creationId xmlns:a16="http://schemas.microsoft.com/office/drawing/2014/main" id="{00000000-0008-0000-0300-0000D7C00000}"/>
            </a:ext>
          </a:extLst>
        </xdr:cNvPr>
        <xdr:cNvSpPr>
          <a:spLocks noChangeShapeType="1"/>
        </xdr:cNvSpPr>
      </xdr:nvSpPr>
      <xdr:spPr bwMode="auto">
        <a:xfrm>
          <a:off x="7200900" y="21012150"/>
          <a:ext cx="6096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323850</xdr:colOff>
      <xdr:row>0</xdr:row>
      <xdr:rowOff>152400</xdr:rowOff>
    </xdr:from>
    <xdr:to>
      <xdr:col>31</xdr:col>
      <xdr:colOff>400050</xdr:colOff>
      <xdr:row>15</xdr:row>
      <xdr:rowOff>57150</xdr:rowOff>
    </xdr:to>
    <xdr:sp macro="" textlink="">
      <xdr:nvSpPr>
        <xdr:cNvPr id="14" name="Textfeld 13">
          <a:extLst>
            <a:ext uri="{FF2B5EF4-FFF2-40B4-BE49-F238E27FC236}">
              <a16:creationId xmlns:a16="http://schemas.microsoft.com/office/drawing/2014/main" id="{00000000-0008-0000-0300-00000E000000}"/>
            </a:ext>
          </a:extLst>
        </xdr:cNvPr>
        <xdr:cNvSpPr txBox="1"/>
      </xdr:nvSpPr>
      <xdr:spPr>
        <a:xfrm flipH="1">
          <a:off x="9296400" y="152400"/>
          <a:ext cx="6934200" cy="254317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100" b="1" u="sng">
              <a:solidFill>
                <a:schemeClr val="dk1"/>
              </a:solidFill>
              <a:effectLst/>
              <a:latin typeface="+mn-lt"/>
              <a:ea typeface="+mn-ea"/>
              <a:cs typeface="+mn-cs"/>
            </a:rPr>
            <a:t>Explications</a:t>
          </a:r>
          <a:endParaRPr lang="de-CH">
            <a:effectLst/>
          </a:endParaRPr>
        </a:p>
        <a:p>
          <a:r>
            <a:rPr lang="fr-CH" sz="1100" b="1">
              <a:solidFill>
                <a:schemeClr val="dk1"/>
              </a:solidFill>
              <a:effectLst/>
              <a:latin typeface="+mn-lt"/>
              <a:ea typeface="+mn-ea"/>
              <a:cs typeface="+mn-cs"/>
            </a:rPr>
            <a:t>Si la valeur de référence de l'année précédente (H29, resp. H56) est &gt;60% et la différence avec le nouveau total (G29, resp. G56) est supérieure à 6 (+ ou -), la valeur arrondie (G29, resp. G56) est reprise comme nouvelle valeur de référence dans I29, resp I56. Sinon, la valeur de référence inchangée de l'année précédente (H29, resp. H56) est reprise dans I29, resp. </a:t>
          </a:r>
          <a:r>
            <a:rPr lang="de-CH" sz="1100" b="1">
              <a:solidFill>
                <a:schemeClr val="dk1"/>
              </a:solidFill>
              <a:effectLst/>
              <a:latin typeface="+mn-lt"/>
              <a:ea typeface="+mn-ea"/>
              <a:cs typeface="+mn-cs"/>
            </a:rPr>
            <a:t>I56.</a:t>
          </a:r>
          <a:br>
            <a:rPr lang="de-CH" sz="1100" b="1">
              <a:solidFill>
                <a:schemeClr val="dk1"/>
              </a:solidFill>
              <a:effectLst/>
              <a:latin typeface="+mn-lt"/>
              <a:ea typeface="+mn-ea"/>
              <a:cs typeface="+mn-cs"/>
            </a:rPr>
          </a:br>
          <a:endParaRPr lang="de-CH">
            <a:effectLst/>
          </a:endParaRPr>
        </a:p>
        <a:p>
          <a:r>
            <a:rPr lang="fr-CH" sz="1100" b="1">
              <a:solidFill>
                <a:schemeClr val="dk1"/>
              </a:solidFill>
              <a:effectLst/>
              <a:latin typeface="+mn-lt"/>
              <a:ea typeface="+mn-ea"/>
              <a:cs typeface="+mn-cs"/>
            </a:rPr>
            <a:t>Si la valeur de référence de l'année précédente (H29, resp. H56) est &lt;=60% et la différence avec le nouveau total (G29, resp. G56) est supérieure à 3 (+ ou -), la valeur arrondie (G29, resp. G56) est reprise comme nouvelle valeur de référence dans I29, resp. I56. Sinon, la valeur de référence inchangée de l'année précédente (H29, resp. H56) est reprise dans I29, resp. </a:t>
          </a:r>
          <a:r>
            <a:rPr lang="de-CH" sz="1100" b="1">
              <a:solidFill>
                <a:schemeClr val="dk1"/>
              </a:solidFill>
              <a:effectLst/>
              <a:latin typeface="+mn-lt"/>
              <a:ea typeface="+mn-ea"/>
              <a:cs typeface="+mn-cs"/>
            </a:rPr>
            <a:t>I56.</a:t>
          </a:r>
          <a:br>
            <a:rPr lang="de-CH" sz="1100" b="1">
              <a:solidFill>
                <a:schemeClr val="dk1"/>
              </a:solidFill>
              <a:effectLst/>
              <a:latin typeface="+mn-lt"/>
              <a:ea typeface="+mn-ea"/>
              <a:cs typeface="+mn-cs"/>
            </a:rPr>
          </a:br>
          <a:endParaRPr lang="de-CH">
            <a:effectLst/>
          </a:endParaRPr>
        </a:p>
        <a:p>
          <a:r>
            <a:rPr lang="de-CH" sz="1100" b="1">
              <a:solidFill>
                <a:schemeClr val="dk1"/>
              </a:solidFill>
              <a:effectLst/>
              <a:latin typeface="+mn-lt"/>
              <a:ea typeface="+mn-ea"/>
              <a:cs typeface="+mn-cs"/>
            </a:rPr>
            <a:t>Dans le cas où</a:t>
          </a:r>
          <a:r>
            <a:rPr lang="de-CH" sz="1100" b="1" baseline="0">
              <a:solidFill>
                <a:schemeClr val="dk1"/>
              </a:solidFill>
              <a:effectLst/>
              <a:latin typeface="+mn-lt"/>
              <a:ea typeface="+mn-ea"/>
              <a:cs typeface="+mn-cs"/>
            </a:rPr>
            <a:t> le total (G29, resp. G56) est inférieur à 2,5%, la valeur de la case G29, resp. G56 est reprise automatiquement comme nouvelle valeur de référence dans la case I29, resp. I56 (non arrondi).</a:t>
          </a:r>
          <a:endParaRPr lang="de-CH">
            <a:effectLst/>
          </a:endParaRPr>
        </a:p>
      </xdr:txBody>
    </xdr:sp>
    <xdr:clientData fPrintsWithSheet="0"/>
  </xdr:twoCellAnchor>
  <xdr:twoCellAnchor editAs="oneCell">
    <xdr:from>
      <xdr:col>0</xdr:col>
      <xdr:colOff>19050</xdr:colOff>
      <xdr:row>2</xdr:row>
      <xdr:rowOff>19050</xdr:rowOff>
    </xdr:from>
    <xdr:to>
      <xdr:col>0</xdr:col>
      <xdr:colOff>2076450</xdr:colOff>
      <xdr:row>4</xdr:row>
      <xdr:rowOff>295275</xdr:rowOff>
    </xdr:to>
    <xdr:pic>
      <xdr:nvPicPr>
        <xdr:cNvPr id="49371" name="Picture 50" descr="\\AKVB.erz.be.ch\DATA-AKVB\Userhomes\mcss\Z_Systems\Desktop\Logo_F.jpg">
          <a:extLst>
            <a:ext uri="{FF2B5EF4-FFF2-40B4-BE49-F238E27FC236}">
              <a16:creationId xmlns:a16="http://schemas.microsoft.com/office/drawing/2014/main" id="{00000000-0008-0000-0300-0000DBC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209550"/>
          <a:ext cx="20574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561975</xdr:colOff>
      <xdr:row>81</xdr:row>
      <xdr:rowOff>161925</xdr:rowOff>
    </xdr:from>
    <xdr:to>
      <xdr:col>0</xdr:col>
      <xdr:colOff>1866900</xdr:colOff>
      <xdr:row>81</xdr:row>
      <xdr:rowOff>161925</xdr:rowOff>
    </xdr:to>
    <xdr:sp macro="" textlink="">
      <xdr:nvSpPr>
        <xdr:cNvPr id="49372" name="Line 21">
          <a:extLst>
            <a:ext uri="{FF2B5EF4-FFF2-40B4-BE49-F238E27FC236}">
              <a16:creationId xmlns:a16="http://schemas.microsoft.com/office/drawing/2014/main" id="{00000000-0008-0000-0300-0000DCC00000}"/>
            </a:ext>
          </a:extLst>
        </xdr:cNvPr>
        <xdr:cNvSpPr>
          <a:spLocks noChangeShapeType="1"/>
        </xdr:cNvSpPr>
      </xdr:nvSpPr>
      <xdr:spPr bwMode="auto">
        <a:xfrm>
          <a:off x="561975" y="10668000"/>
          <a:ext cx="1304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561975</xdr:colOff>
      <xdr:row>84</xdr:row>
      <xdr:rowOff>0</xdr:rowOff>
    </xdr:from>
    <xdr:to>
      <xdr:col>0</xdr:col>
      <xdr:colOff>1866900</xdr:colOff>
      <xdr:row>84</xdr:row>
      <xdr:rowOff>0</xdr:rowOff>
    </xdr:to>
    <xdr:sp macro="" textlink="">
      <xdr:nvSpPr>
        <xdr:cNvPr id="49373" name="Line 22">
          <a:extLst>
            <a:ext uri="{FF2B5EF4-FFF2-40B4-BE49-F238E27FC236}">
              <a16:creationId xmlns:a16="http://schemas.microsoft.com/office/drawing/2014/main" id="{00000000-0008-0000-0300-0000DDC00000}"/>
            </a:ext>
          </a:extLst>
        </xdr:cNvPr>
        <xdr:cNvSpPr>
          <a:spLocks noChangeShapeType="1"/>
        </xdr:cNvSpPr>
      </xdr:nvSpPr>
      <xdr:spPr bwMode="auto">
        <a:xfrm>
          <a:off x="561975" y="11020425"/>
          <a:ext cx="1304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552450</xdr:colOff>
      <xdr:row>85</xdr:row>
      <xdr:rowOff>161925</xdr:rowOff>
    </xdr:from>
    <xdr:to>
      <xdr:col>0</xdr:col>
      <xdr:colOff>1857375</xdr:colOff>
      <xdr:row>85</xdr:row>
      <xdr:rowOff>161925</xdr:rowOff>
    </xdr:to>
    <xdr:sp macro="" textlink="">
      <xdr:nvSpPr>
        <xdr:cNvPr id="49374" name="Line 23">
          <a:extLst>
            <a:ext uri="{FF2B5EF4-FFF2-40B4-BE49-F238E27FC236}">
              <a16:creationId xmlns:a16="http://schemas.microsoft.com/office/drawing/2014/main" id="{00000000-0008-0000-0300-0000DEC00000}"/>
            </a:ext>
          </a:extLst>
        </xdr:cNvPr>
        <xdr:cNvSpPr>
          <a:spLocks noChangeShapeType="1"/>
        </xdr:cNvSpPr>
      </xdr:nvSpPr>
      <xdr:spPr bwMode="auto">
        <a:xfrm>
          <a:off x="552450" y="11334750"/>
          <a:ext cx="1304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6</xdr:row>
      <xdr:rowOff>0</xdr:rowOff>
    </xdr:from>
    <xdr:to>
      <xdr:col>11</xdr:col>
      <xdr:colOff>695325</xdr:colOff>
      <xdr:row>15</xdr:row>
      <xdr:rowOff>66675</xdr:rowOff>
    </xdr:to>
    <xdr:pic>
      <xdr:nvPicPr>
        <xdr:cNvPr id="46095" name="Grafik 3">
          <a:extLst>
            <a:ext uri="{FF2B5EF4-FFF2-40B4-BE49-F238E27FC236}">
              <a16:creationId xmlns:a16="http://schemas.microsoft.com/office/drawing/2014/main" id="{00000000-0008-0000-0700-00000FB4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71650"/>
          <a:ext cx="9077325" cy="272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7.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T87"/>
  <sheetViews>
    <sheetView tabSelected="1" zoomScaleNormal="100" workbookViewId="0">
      <selection activeCell="D3" sqref="D3"/>
    </sheetView>
  </sheetViews>
  <sheetFormatPr baseColWidth="10" defaultRowHeight="14.25" x14ac:dyDescent="0.2"/>
  <cols>
    <col min="1" max="1" width="31.5703125" style="17" customWidth="1"/>
    <col min="2" max="2" width="14.5703125" style="17" customWidth="1"/>
    <col min="3" max="3" width="10.42578125" style="17" customWidth="1"/>
    <col min="4" max="4" width="6.42578125" style="20" customWidth="1"/>
    <col min="5" max="5" width="9" style="20" customWidth="1"/>
    <col min="6" max="6" width="11.28515625" style="20" customWidth="1"/>
    <col min="7" max="7" width="14.7109375" style="20" customWidth="1"/>
    <col min="8" max="8" width="10.7109375" style="17" customWidth="1"/>
    <col min="9" max="9" width="10.28515625" style="17" customWidth="1"/>
    <col min="10" max="10" width="14" style="17" hidden="1" customWidth="1"/>
    <col min="11" max="20" width="11.42578125" style="17" hidden="1" customWidth="1"/>
    <col min="21" max="22" width="11.42578125" style="17" customWidth="1"/>
    <col min="23" max="16384" width="11.42578125" style="17"/>
  </cols>
  <sheetData>
    <row r="1" spans="1:19" x14ac:dyDescent="0.2">
      <c r="A1" s="91"/>
      <c r="B1" s="91"/>
      <c r="C1" s="91"/>
      <c r="D1" s="10"/>
      <c r="E1" s="10"/>
      <c r="F1" s="10"/>
      <c r="G1" s="10"/>
      <c r="H1" s="91"/>
      <c r="I1" s="98" t="s">
        <v>1101</v>
      </c>
    </row>
    <row r="2" spans="1:19" ht="0.75" customHeight="1" x14ac:dyDescent="0.2"/>
    <row r="3" spans="1:19" ht="21.75" customHeight="1" x14ac:dyDescent="0.2">
      <c r="A3" s="92"/>
      <c r="B3" s="197" t="s">
        <v>445</v>
      </c>
      <c r="C3" s="198"/>
      <c r="D3" s="103"/>
      <c r="E3" s="201" t="s">
        <v>1076</v>
      </c>
      <c r="F3" s="201"/>
      <c r="G3" s="201"/>
      <c r="H3" s="202" t="s">
        <v>443</v>
      </c>
      <c r="I3" s="203"/>
    </row>
    <row r="4" spans="1:19" ht="21.75" customHeight="1" x14ac:dyDescent="0.2">
      <c r="A4" s="93"/>
      <c r="B4" s="195" t="s">
        <v>444</v>
      </c>
      <c r="C4" s="196"/>
      <c r="D4" s="199" t="str">
        <f>IF(D3="","",IF(ISERROR(VLOOKUP(D3,Tabelle1!$B$10:$F$455,2,FALSE)),"SOE-Key ungültig",VLOOKUP(D3,Tabelle1!$B$10:$F$455,2,FALSE)))</f>
        <v/>
      </c>
      <c r="E4" s="199"/>
      <c r="F4" s="199"/>
      <c r="G4" s="200"/>
      <c r="H4" s="204"/>
      <c r="I4" s="205"/>
    </row>
    <row r="5" spans="1:19" ht="25.5" customHeight="1" x14ac:dyDescent="0.2">
      <c r="A5" s="99" t="s">
        <v>4</v>
      </c>
      <c r="B5" s="195" t="s">
        <v>435</v>
      </c>
      <c r="C5" s="196"/>
      <c r="D5" s="193" t="str">
        <f>IF(ISERROR(VLOOKUP(D3,Tabelle1!$B$10:$F$455,3,FALSE)),"",VLOOKUP(D3,Tabelle1!$B$10:$F$455,3,FALSE))</f>
        <v/>
      </c>
      <c r="E5" s="193"/>
      <c r="F5" s="193"/>
      <c r="G5" s="194"/>
      <c r="H5" s="204"/>
      <c r="I5" s="205"/>
    </row>
    <row r="6" spans="1:19" ht="14.25" customHeight="1" x14ac:dyDescent="0.2">
      <c r="A6" s="136"/>
      <c r="B6" s="137"/>
      <c r="C6" s="137"/>
      <c r="D6" s="137"/>
      <c r="E6" s="137"/>
      <c r="F6" s="137"/>
      <c r="G6" s="138"/>
      <c r="H6" s="206"/>
      <c r="I6" s="207"/>
    </row>
    <row r="7" spans="1:19" ht="14.25" customHeight="1" x14ac:dyDescent="0.2">
      <c r="A7" s="94"/>
      <c r="B7" s="115"/>
      <c r="C7" s="115"/>
      <c r="D7" s="115"/>
      <c r="E7" s="115"/>
      <c r="F7" s="115"/>
      <c r="G7" s="139"/>
      <c r="H7" s="187" t="s">
        <v>1109</v>
      </c>
      <c r="I7" s="189" t="s">
        <v>1110</v>
      </c>
    </row>
    <row r="8" spans="1:19" ht="16.5" customHeight="1" x14ac:dyDescent="0.25">
      <c r="A8" s="95" t="s">
        <v>32</v>
      </c>
      <c r="B8" s="116"/>
      <c r="C8" s="116"/>
      <c r="D8" s="8"/>
      <c r="E8" s="9"/>
      <c r="F8" s="9"/>
      <c r="G8" s="140"/>
      <c r="H8" s="187"/>
      <c r="I8" s="189"/>
    </row>
    <row r="9" spans="1:19" x14ac:dyDescent="0.2">
      <c r="A9" s="22" t="s">
        <v>447</v>
      </c>
      <c r="B9" s="23"/>
      <c r="C9" s="23"/>
      <c r="D9" s="9"/>
      <c r="E9" s="9"/>
      <c r="F9" s="9"/>
      <c r="G9" s="140"/>
      <c r="H9" s="187"/>
      <c r="I9" s="189"/>
    </row>
    <row r="10" spans="1:19" s="36" customFormat="1" ht="5.25" customHeight="1" x14ac:dyDescent="0.2">
      <c r="A10" s="96"/>
      <c r="B10" s="37"/>
      <c r="C10" s="37"/>
      <c r="D10" s="37"/>
      <c r="E10" s="37"/>
      <c r="F10" s="37"/>
      <c r="G10" s="141"/>
      <c r="H10" s="188"/>
      <c r="I10" s="190"/>
      <c r="J10" s="23"/>
      <c r="K10" s="23"/>
      <c r="L10" s="23"/>
      <c r="M10" s="23"/>
      <c r="N10" s="23"/>
      <c r="O10" s="23"/>
      <c r="P10" s="23"/>
      <c r="Q10" s="23"/>
      <c r="R10" s="23"/>
      <c r="S10" s="23"/>
    </row>
    <row r="11" spans="1:19" ht="3" customHeight="1" x14ac:dyDescent="0.2">
      <c r="A11" s="22"/>
      <c r="B11" s="23"/>
      <c r="C11" s="23"/>
      <c r="D11" s="9"/>
      <c r="E11" s="9"/>
      <c r="F11" s="9"/>
      <c r="G11" s="140"/>
      <c r="H11" s="132"/>
      <c r="I11" s="75"/>
    </row>
    <row r="12" spans="1:19" ht="15.75" x14ac:dyDescent="0.25">
      <c r="A12" s="29" t="s">
        <v>44</v>
      </c>
      <c r="B12" s="2"/>
      <c r="C12" s="2"/>
      <c r="D12" s="8"/>
      <c r="E12" s="9"/>
      <c r="F12" s="9"/>
      <c r="G12" s="140"/>
      <c r="H12" s="76"/>
      <c r="I12" s="75"/>
    </row>
    <row r="13" spans="1:19" s="24" customFormat="1" x14ac:dyDescent="0.2">
      <c r="A13" s="27" t="s">
        <v>1108</v>
      </c>
      <c r="B13" s="15"/>
      <c r="C13" s="12"/>
      <c r="D13" s="13"/>
      <c r="E13" s="9"/>
      <c r="F13" s="9"/>
      <c r="G13" s="140"/>
      <c r="H13" s="133"/>
      <c r="I13" s="82"/>
    </row>
    <row r="14" spans="1:19" s="24" customFormat="1" ht="9.9499999999999993" customHeight="1" x14ac:dyDescent="0.2">
      <c r="A14" s="27"/>
      <c r="B14" s="15"/>
      <c r="C14" s="12"/>
      <c r="D14" s="13"/>
      <c r="E14" s="9"/>
      <c r="F14" s="9"/>
      <c r="G14" s="140"/>
      <c r="H14" s="133"/>
      <c r="I14" s="82"/>
    </row>
    <row r="15" spans="1:19" s="24" customFormat="1" ht="16.5" x14ac:dyDescent="0.25">
      <c r="A15" s="27" t="s">
        <v>35</v>
      </c>
      <c r="B15" s="16"/>
      <c r="C15" s="12"/>
      <c r="D15" s="13"/>
      <c r="E15" s="8" t="s">
        <v>3</v>
      </c>
      <c r="F15" s="133"/>
      <c r="G15" s="140"/>
      <c r="H15" s="133"/>
      <c r="I15" s="82"/>
    </row>
    <row r="16" spans="1:19" s="35" customFormat="1" ht="6" customHeight="1" x14ac:dyDescent="0.2">
      <c r="A16" s="38"/>
      <c r="B16" s="36"/>
      <c r="C16" s="36"/>
      <c r="D16" s="36"/>
      <c r="E16" s="36"/>
      <c r="F16" s="36"/>
      <c r="G16" s="142"/>
      <c r="H16" s="36"/>
      <c r="I16" s="83"/>
      <c r="J16" s="21"/>
      <c r="K16" s="21"/>
      <c r="L16" s="21"/>
      <c r="M16" s="21"/>
      <c r="N16" s="21"/>
      <c r="O16" s="21"/>
      <c r="P16" s="21"/>
      <c r="Q16" s="21"/>
      <c r="R16" s="21"/>
      <c r="S16" s="21"/>
    </row>
    <row r="17" spans="1:19" x14ac:dyDescent="0.2">
      <c r="A17" s="22" t="s">
        <v>5</v>
      </c>
      <c r="B17" s="9"/>
      <c r="C17" s="9"/>
      <c r="D17" s="9"/>
      <c r="E17" s="9"/>
      <c r="F17" s="9"/>
      <c r="G17" s="143"/>
      <c r="H17" s="76"/>
      <c r="I17" s="75"/>
    </row>
    <row r="18" spans="1:19" s="35" customFormat="1" ht="6" customHeight="1" x14ac:dyDescent="0.2">
      <c r="A18" s="38"/>
      <c r="B18" s="36"/>
      <c r="C18" s="36"/>
      <c r="D18" s="36"/>
      <c r="E18" s="36"/>
      <c r="F18" s="36"/>
      <c r="G18" s="142"/>
      <c r="H18" s="36"/>
      <c r="I18" s="83"/>
      <c r="J18" s="21"/>
      <c r="K18" s="21"/>
      <c r="L18" s="21"/>
      <c r="M18" s="21"/>
      <c r="N18" s="21"/>
      <c r="O18" s="21"/>
      <c r="P18" s="21"/>
      <c r="Q18" s="21"/>
      <c r="R18" s="21"/>
      <c r="S18" s="21"/>
    </row>
    <row r="19" spans="1:19" x14ac:dyDescent="0.2">
      <c r="A19" s="22" t="s">
        <v>34</v>
      </c>
      <c r="B19" s="9"/>
      <c r="C19" s="9"/>
      <c r="D19" s="9">
        <v>38</v>
      </c>
      <c r="E19" s="9" t="s">
        <v>2</v>
      </c>
      <c r="F19" s="9"/>
      <c r="G19" s="143"/>
      <c r="H19" s="76"/>
      <c r="I19" s="75"/>
    </row>
    <row r="20" spans="1:19" x14ac:dyDescent="0.2">
      <c r="A20" s="173"/>
      <c r="B20" s="161"/>
      <c r="C20" s="161"/>
      <c r="D20" s="9">
        <v>39</v>
      </c>
      <c r="E20" s="9" t="s">
        <v>2</v>
      </c>
      <c r="F20" s="9"/>
      <c r="G20" s="143"/>
      <c r="H20" s="76"/>
      <c r="I20" s="75"/>
    </row>
    <row r="21" spans="1:19" s="35" customFormat="1" ht="6" customHeight="1" x14ac:dyDescent="0.2">
      <c r="A21" s="38"/>
      <c r="B21" s="36"/>
      <c r="C21" s="36"/>
      <c r="D21" s="36"/>
      <c r="E21" s="36"/>
      <c r="F21" s="36"/>
      <c r="G21" s="142"/>
      <c r="H21" s="36"/>
      <c r="I21" s="83"/>
      <c r="J21" s="21"/>
      <c r="K21" s="21"/>
      <c r="L21" s="21"/>
      <c r="M21" s="21"/>
      <c r="N21" s="21"/>
      <c r="O21" s="21"/>
      <c r="P21" s="21"/>
      <c r="Q21" s="21"/>
      <c r="R21" s="21"/>
      <c r="S21" s="21"/>
    </row>
    <row r="22" spans="1:19" x14ac:dyDescent="0.2">
      <c r="A22" s="22" t="s">
        <v>36</v>
      </c>
      <c r="B22" s="9"/>
      <c r="C22" s="9"/>
      <c r="D22" s="9"/>
      <c r="E22" s="9"/>
      <c r="F22" s="9"/>
      <c r="G22" s="110">
        <f>G19*D19/39 + G20*D20/39</f>
        <v>0</v>
      </c>
      <c r="H22" s="76"/>
      <c r="I22" s="75"/>
    </row>
    <row r="23" spans="1:19" s="35" customFormat="1" ht="6" customHeight="1" x14ac:dyDescent="0.2">
      <c r="A23" s="38"/>
      <c r="B23" s="36"/>
      <c r="C23" s="36"/>
      <c r="D23" s="36"/>
      <c r="E23" s="36"/>
      <c r="F23" s="36"/>
      <c r="G23" s="142"/>
      <c r="H23" s="36"/>
      <c r="I23" s="83"/>
      <c r="J23" s="21"/>
      <c r="K23" s="21"/>
      <c r="L23" s="21"/>
      <c r="M23" s="21"/>
      <c r="N23" s="21"/>
      <c r="O23" s="21"/>
      <c r="P23" s="21"/>
      <c r="Q23" s="21"/>
      <c r="R23" s="21"/>
      <c r="S23" s="21"/>
    </row>
    <row r="24" spans="1:19" x14ac:dyDescent="0.2">
      <c r="A24" s="22" t="s">
        <v>6</v>
      </c>
      <c r="B24" s="9"/>
      <c r="C24" s="9"/>
      <c r="D24" s="9"/>
      <c r="E24" s="9"/>
      <c r="F24" s="9"/>
      <c r="G24" s="143"/>
      <c r="H24" s="76"/>
      <c r="I24" s="75"/>
    </row>
    <row r="25" spans="1:19" x14ac:dyDescent="0.2">
      <c r="A25" s="22" t="s">
        <v>10</v>
      </c>
      <c r="B25" s="9"/>
      <c r="C25" s="9"/>
      <c r="D25" s="9"/>
      <c r="E25" s="9"/>
      <c r="F25" s="9"/>
      <c r="G25" s="140"/>
      <c r="H25" s="76"/>
      <c r="I25" s="75"/>
    </row>
    <row r="26" spans="1:19" s="35" customFormat="1" ht="12.75" x14ac:dyDescent="0.2">
      <c r="A26" s="38"/>
      <c r="B26" s="36"/>
      <c r="C26" s="36"/>
      <c r="D26" s="36"/>
      <c r="E26" s="36"/>
      <c r="F26" s="36"/>
      <c r="G26" s="142"/>
      <c r="H26" s="36"/>
      <c r="I26" s="83"/>
      <c r="J26" s="21"/>
      <c r="K26" s="21"/>
      <c r="L26" s="21"/>
      <c r="M26" s="21"/>
      <c r="N26" s="21"/>
      <c r="O26" s="21"/>
      <c r="P26" s="21"/>
      <c r="Q26" s="21"/>
      <c r="R26" s="21"/>
      <c r="S26" s="21"/>
    </row>
    <row r="27" spans="1:19" x14ac:dyDescent="0.2">
      <c r="A27" s="38" t="s">
        <v>14</v>
      </c>
      <c r="B27" s="5"/>
      <c r="C27" s="9"/>
      <c r="D27" s="9"/>
      <c r="E27" s="9"/>
      <c r="F27" s="9"/>
      <c r="G27" s="144"/>
      <c r="H27" s="76"/>
      <c r="I27" s="75"/>
      <c r="K27" s="109" t="s">
        <v>448</v>
      </c>
      <c r="L27" s="109" t="s">
        <v>454</v>
      </c>
      <c r="M27" s="109" t="s">
        <v>455</v>
      </c>
      <c r="N27" s="109" t="s">
        <v>456</v>
      </c>
      <c r="O27" s="109" t="s">
        <v>457</v>
      </c>
      <c r="P27" s="109" t="s">
        <v>458</v>
      </c>
      <c r="Q27" s="109" t="s">
        <v>459</v>
      </c>
      <c r="R27" s="109" t="s">
        <v>460</v>
      </c>
      <c r="S27" s="109" t="s">
        <v>461</v>
      </c>
    </row>
    <row r="28" spans="1:19" s="35" customFormat="1" ht="2.25" customHeight="1" thickBot="1" x14ac:dyDescent="0.25">
      <c r="A28" s="38"/>
      <c r="B28" s="36"/>
      <c r="C28" s="36"/>
      <c r="D28" s="36"/>
      <c r="E28" s="36"/>
      <c r="F28" s="191">
        <f>ROUND(5 + 0.104 *G17 + 0.106 * G22 + 0.194 * G24,3)</f>
        <v>5</v>
      </c>
      <c r="G28" s="192"/>
      <c r="H28" s="134"/>
      <c r="I28" s="84"/>
      <c r="J28" s="21"/>
      <c r="K28" s="110"/>
      <c r="L28" s="110"/>
      <c r="M28" s="110"/>
      <c r="N28" s="110"/>
      <c r="O28" s="110"/>
      <c r="P28" s="110"/>
      <c r="Q28" s="110"/>
      <c r="R28" s="110"/>
      <c r="S28" s="110"/>
    </row>
    <row r="29" spans="1:19" ht="23.25" customHeight="1" thickBot="1" x14ac:dyDescent="0.3">
      <c r="A29" s="45" t="s">
        <v>47</v>
      </c>
      <c r="B29" s="8"/>
      <c r="C29" s="9"/>
      <c r="D29" s="9"/>
      <c r="E29" s="43"/>
      <c r="F29" s="43"/>
      <c r="G29" s="126" t="str">
        <f>IF(SUM(G17,G19:G20,G22:G24)=0,"",IF((G27&lt;&gt;"x"),F28,F28 + G17 * 0.03))</f>
        <v/>
      </c>
      <c r="H29" s="135" t="str">
        <f>IF(ISERROR(VLOOKUP(D3,Tabelle1!$B$10:$F$455,4,FALSE)),"",VLOOKUP(D3,Tabelle1!$B$10:$F$455,4,FALSE))</f>
        <v/>
      </c>
      <c r="I29" s="102" t="str">
        <f>IFERROR(ROUND(IF(L29&lt;&gt;"",L29,IF(M29&lt;&gt;"",M29,IF(N29&lt;&gt;"",N29,IF(O29&lt;&gt;"",O29,IF(P29&lt;&gt;"",P29,IF(Q29&lt;&gt;"",Q29,IF(R29&lt;&gt;"",R29,IF(S29&lt;&gt;"",S29,"")))))))),2),"")</f>
        <v/>
      </c>
      <c r="K29" s="111">
        <f>IF(G29="",0,ABS(H29-G29))</f>
        <v>0</v>
      </c>
      <c r="L29" s="109" t="str">
        <f>IF($G$29="","",IF(AND($G$29&gt;=2.5,$H$29&lt;=60,$H$29&gt;=5,$K$29&gt;3),ROUND($G$29/500,2)*500,""))</f>
        <v/>
      </c>
      <c r="M29" s="109" t="str">
        <f>IF($G$29="","",IF(AND($G$29&gt;=2.5,$H$29&lt;=60,$H$29&gt;=5,$K$29&lt;=3),$H$29,""))</f>
        <v/>
      </c>
      <c r="N29" s="109" t="str">
        <f>IF($G$29="","",IF(AND($G$29&gt;=2.5,$H$29&gt;60,$K$29&gt;6),ROUND($G$29/500,2)*500,""))</f>
        <v/>
      </c>
      <c r="O29" s="109" t="str">
        <f>IF($G$29="","",IF(AND($G$29&gt;=2.5,$H$29&gt;60,$K$29&lt;=6),$H$29,""))</f>
        <v/>
      </c>
      <c r="P29" s="109" t="str">
        <f>IF($G$29="","",IF(AND($G$29&lt;2.5,$K$29&gt;3),$G$29,""))</f>
        <v/>
      </c>
      <c r="Q29" s="109" t="str">
        <f>IF($G$29="","",IF(AND($G$29&lt;2.5,$H$29&gt;=2.5,$K$29&lt;=3),$H$29,""))</f>
        <v/>
      </c>
      <c r="R29" s="109" t="str">
        <f>IF($G$29="","",IF(AND($G$29&lt;2.5,$H$29&lt;2.5),$G$29,""))</f>
        <v/>
      </c>
      <c r="S29" s="109" t="str">
        <f>IF($G$29="","",IF(AND($G$29&gt;=2.5,$H$29&lt;=2.5),ROUND($G$29/500,2)*500,""))</f>
        <v/>
      </c>
    </row>
    <row r="30" spans="1:19" ht="6" customHeight="1" x14ac:dyDescent="0.25">
      <c r="A30" s="29"/>
      <c r="B30" s="8"/>
      <c r="C30" s="9"/>
      <c r="D30" s="9"/>
      <c r="E30" s="42"/>
      <c r="F30" s="42"/>
      <c r="G30" s="145"/>
      <c r="H30" s="76"/>
      <c r="I30" s="75"/>
    </row>
    <row r="31" spans="1:19" ht="15" hidden="1" x14ac:dyDescent="0.25">
      <c r="A31" s="29" t="s">
        <v>47</v>
      </c>
      <c r="B31" s="8"/>
      <c r="C31" s="9"/>
      <c r="D31" s="9"/>
      <c r="E31" s="53"/>
      <c r="F31" s="53"/>
      <c r="G31" s="86" t="str">
        <f>IFERROR(IF(G29&lt;2.5,G29,ROUND(G29/500,2)*500),"")</f>
        <v/>
      </c>
      <c r="I31" s="75"/>
      <c r="K31" s="90"/>
    </row>
    <row r="32" spans="1:19" s="36" customFormat="1" ht="2.25" customHeight="1" x14ac:dyDescent="0.2">
      <c r="A32" s="96"/>
      <c r="B32" s="37"/>
      <c r="C32" s="37"/>
      <c r="D32" s="37"/>
      <c r="E32" s="37"/>
      <c r="F32" s="37"/>
      <c r="G32" s="141"/>
      <c r="I32" s="83"/>
      <c r="J32" s="23"/>
      <c r="K32" s="23"/>
      <c r="L32" s="23"/>
      <c r="M32" s="23"/>
      <c r="N32" s="23"/>
      <c r="O32" s="23"/>
      <c r="P32" s="23"/>
      <c r="Q32" s="23"/>
      <c r="R32" s="23"/>
      <c r="S32" s="23"/>
    </row>
    <row r="33" spans="1:19" s="36" customFormat="1" ht="6" customHeight="1" x14ac:dyDescent="0.2">
      <c r="A33" s="96"/>
      <c r="B33" s="37"/>
      <c r="C33" s="37"/>
      <c r="D33" s="37"/>
      <c r="E33" s="37"/>
      <c r="F33" s="37"/>
      <c r="G33" s="141"/>
      <c r="I33" s="83"/>
      <c r="J33" s="23"/>
      <c r="K33" s="23"/>
      <c r="L33" s="23"/>
      <c r="M33" s="23"/>
      <c r="N33" s="23"/>
      <c r="O33" s="23"/>
      <c r="P33" s="23"/>
      <c r="Q33" s="23"/>
      <c r="R33" s="23"/>
      <c r="S33" s="23"/>
    </row>
    <row r="34" spans="1:19" ht="15.75" x14ac:dyDescent="0.25">
      <c r="A34" s="28" t="s">
        <v>51</v>
      </c>
      <c r="B34" s="1"/>
      <c r="C34" s="1"/>
      <c r="D34" s="6"/>
      <c r="E34" s="7"/>
      <c r="F34" s="7"/>
      <c r="G34" s="146"/>
      <c r="H34" s="76"/>
      <c r="I34" s="75"/>
    </row>
    <row r="35" spans="1:19" ht="9.75" customHeight="1" x14ac:dyDescent="0.25">
      <c r="A35" s="22"/>
      <c r="B35" s="9"/>
      <c r="C35" s="2"/>
      <c r="D35" s="8"/>
      <c r="E35" s="9"/>
      <c r="F35" s="9"/>
      <c r="G35" s="140"/>
      <c r="H35" s="76"/>
      <c r="I35" s="75"/>
    </row>
    <row r="36" spans="1:19" ht="15.75" x14ac:dyDescent="0.25">
      <c r="A36" s="45" t="s">
        <v>62</v>
      </c>
      <c r="B36" s="9"/>
      <c r="C36" s="2"/>
      <c r="D36" s="8"/>
      <c r="E36" s="23"/>
      <c r="F36" s="9"/>
      <c r="G36" s="140"/>
      <c r="H36" s="76"/>
      <c r="I36" s="75"/>
    </row>
    <row r="37" spans="1:19" ht="15.75" x14ac:dyDescent="0.25">
      <c r="A37" s="22" t="s">
        <v>42</v>
      </c>
      <c r="B37" s="9"/>
      <c r="C37" s="2"/>
      <c r="D37" s="8"/>
      <c r="E37" s="9"/>
      <c r="F37" s="9"/>
      <c r="G37" s="147"/>
      <c r="H37" s="76"/>
      <c r="I37" s="75"/>
    </row>
    <row r="38" spans="1:19" ht="15" x14ac:dyDescent="0.25">
      <c r="A38" s="22" t="s">
        <v>43</v>
      </c>
      <c r="B38" s="9"/>
      <c r="C38" s="118" t="str">
        <f>IF(AND(G37="x",G38="x"),"Nur 1 Feld markieren!","")</f>
        <v/>
      </c>
      <c r="D38" s="8"/>
      <c r="E38" s="9"/>
      <c r="F38" s="9"/>
      <c r="G38" s="147"/>
      <c r="H38" s="76"/>
      <c r="I38" s="75"/>
    </row>
    <row r="39" spans="1:19" s="35" customFormat="1" ht="1.5" customHeight="1" x14ac:dyDescent="0.2">
      <c r="A39" s="38"/>
      <c r="B39" s="36"/>
      <c r="C39" s="36"/>
      <c r="D39" s="36"/>
      <c r="E39" s="36"/>
      <c r="F39" s="36"/>
      <c r="G39" s="148" t="str">
        <f>IF(ISTEXT(I29),"",I29*0.6)</f>
        <v/>
      </c>
      <c r="H39" s="36"/>
      <c r="I39" s="83"/>
      <c r="J39" s="21"/>
      <c r="K39" s="21"/>
      <c r="L39" s="21"/>
      <c r="M39" s="21"/>
      <c r="N39" s="21"/>
      <c r="O39" s="21"/>
      <c r="P39" s="21"/>
      <c r="Q39" s="21"/>
      <c r="R39" s="21"/>
      <c r="S39" s="21"/>
    </row>
    <row r="40" spans="1:19" ht="3" customHeight="1" thickBot="1" x14ac:dyDescent="0.3">
      <c r="A40" s="22"/>
      <c r="B40" s="9"/>
      <c r="C40" s="2"/>
      <c r="D40" s="119"/>
      <c r="E40" s="9"/>
      <c r="F40" s="9"/>
      <c r="G40" s="148" t="str">
        <f>IF(G37="x",(G39+3.5),IF(G38="x",(G39+7),G39))</f>
        <v/>
      </c>
      <c r="H40" s="76"/>
      <c r="I40" s="75"/>
    </row>
    <row r="41" spans="1:19" s="26" customFormat="1" ht="15.75" thickBot="1" x14ac:dyDescent="0.3">
      <c r="A41" s="11" t="s">
        <v>1</v>
      </c>
      <c r="B41" s="14"/>
      <c r="C41" s="4"/>
      <c r="D41" s="3"/>
      <c r="E41" s="47"/>
      <c r="F41" s="47"/>
      <c r="G41" s="126" t="str">
        <f>IFERROR(G40,"")</f>
        <v/>
      </c>
      <c r="H41" s="25"/>
      <c r="I41" s="102" t="str">
        <f>$G$41</f>
        <v/>
      </c>
    </row>
    <row r="42" spans="1:19" s="36" customFormat="1" ht="6" customHeight="1" x14ac:dyDescent="0.2">
      <c r="A42" s="96"/>
      <c r="B42" s="37"/>
      <c r="C42" s="37"/>
      <c r="D42" s="37"/>
      <c r="E42" s="37"/>
      <c r="F42" s="37"/>
      <c r="G42" s="141"/>
      <c r="I42" s="83"/>
      <c r="J42" s="23"/>
      <c r="K42" s="23"/>
      <c r="L42" s="23"/>
      <c r="M42" s="23"/>
      <c r="N42" s="23"/>
      <c r="O42" s="23"/>
      <c r="P42" s="23"/>
      <c r="Q42" s="23"/>
      <c r="R42" s="23"/>
      <c r="S42" s="23"/>
    </row>
    <row r="43" spans="1:19" ht="15.75" x14ac:dyDescent="0.25">
      <c r="A43" s="28" t="s">
        <v>747</v>
      </c>
      <c r="B43" s="120"/>
      <c r="C43" s="1"/>
      <c r="D43" s="6"/>
      <c r="E43" s="7"/>
      <c r="F43" s="7"/>
      <c r="G43" s="146"/>
      <c r="H43" s="76"/>
      <c r="I43" s="75"/>
    </row>
    <row r="44" spans="1:19" ht="6" customHeight="1" x14ac:dyDescent="0.25">
      <c r="A44" s="48"/>
      <c r="B44" s="2"/>
      <c r="C44" s="2"/>
      <c r="D44" s="8"/>
      <c r="E44" s="9"/>
      <c r="F44" s="9"/>
      <c r="G44" s="140"/>
      <c r="H44" s="76"/>
      <c r="I44" s="75"/>
    </row>
    <row r="45" spans="1:19" ht="15.75" x14ac:dyDescent="0.25">
      <c r="A45" s="22" t="s">
        <v>38</v>
      </c>
      <c r="B45" s="2"/>
      <c r="C45" s="2"/>
      <c r="D45" s="8"/>
      <c r="E45" s="9"/>
      <c r="F45" s="9"/>
      <c r="G45" s="140"/>
      <c r="H45" s="76"/>
      <c r="I45" s="75"/>
    </row>
    <row r="46" spans="1:19" ht="16.5" x14ac:dyDescent="0.25">
      <c r="A46" s="27" t="s">
        <v>35</v>
      </c>
      <c r="B46" s="16"/>
      <c r="C46" s="12"/>
      <c r="D46" s="13"/>
      <c r="E46" s="8" t="s">
        <v>8</v>
      </c>
      <c r="F46" s="9"/>
      <c r="G46" s="140"/>
      <c r="H46" s="76"/>
      <c r="I46" s="75"/>
    </row>
    <row r="47" spans="1:19" s="35" customFormat="1" ht="6" customHeight="1" x14ac:dyDescent="0.2">
      <c r="A47" s="38"/>
      <c r="B47" s="36"/>
      <c r="C47" s="36"/>
      <c r="D47" s="36"/>
      <c r="E47" s="36"/>
      <c r="F47" s="36"/>
      <c r="G47" s="142"/>
      <c r="H47" s="36"/>
      <c r="I47" s="83"/>
      <c r="J47" s="21"/>
      <c r="K47" s="21"/>
      <c r="L47" s="21"/>
      <c r="M47" s="21"/>
      <c r="N47" s="21"/>
      <c r="O47" s="21"/>
      <c r="P47" s="21"/>
      <c r="Q47" s="21"/>
      <c r="R47" s="21"/>
      <c r="S47" s="21"/>
    </row>
    <row r="48" spans="1:19" x14ac:dyDescent="0.2">
      <c r="A48" s="22" t="s">
        <v>9</v>
      </c>
      <c r="B48" s="9"/>
      <c r="C48" s="9"/>
      <c r="D48" s="9">
        <v>38</v>
      </c>
      <c r="E48" s="9" t="s">
        <v>2</v>
      </c>
      <c r="F48" s="9"/>
      <c r="G48" s="143"/>
      <c r="H48" s="76"/>
      <c r="I48" s="75"/>
    </row>
    <row r="49" spans="1:19" x14ac:dyDescent="0.2">
      <c r="A49" s="22" t="s">
        <v>759</v>
      </c>
      <c r="B49" s="9"/>
      <c r="C49" s="9"/>
      <c r="D49" s="9">
        <v>39</v>
      </c>
      <c r="E49" s="9" t="s">
        <v>2</v>
      </c>
      <c r="F49" s="9"/>
      <c r="G49" s="143"/>
      <c r="H49" s="76"/>
      <c r="I49" s="75"/>
    </row>
    <row r="50" spans="1:19" s="35" customFormat="1" ht="6" customHeight="1" x14ac:dyDescent="0.2">
      <c r="A50" s="38"/>
      <c r="B50" s="36"/>
      <c r="C50" s="36"/>
      <c r="D50" s="36"/>
      <c r="E50" s="36"/>
      <c r="F50" s="36"/>
      <c r="G50" s="149"/>
      <c r="H50" s="36"/>
      <c r="I50" s="83"/>
      <c r="J50" s="21"/>
      <c r="K50" s="21"/>
      <c r="L50" s="21"/>
      <c r="M50" s="21"/>
      <c r="N50" s="21"/>
      <c r="O50" s="21"/>
      <c r="P50" s="21"/>
      <c r="Q50" s="21"/>
      <c r="R50" s="21"/>
      <c r="S50" s="21"/>
    </row>
    <row r="51" spans="1:19" ht="15" x14ac:dyDescent="0.25">
      <c r="A51" s="22" t="s">
        <v>37</v>
      </c>
      <c r="B51" s="9"/>
      <c r="C51" s="9"/>
      <c r="D51" s="8"/>
      <c r="E51" s="9"/>
      <c r="F51" s="9"/>
      <c r="G51" s="150">
        <f>G48*D48/39 + G49*D49/39</f>
        <v>0</v>
      </c>
      <c r="H51" s="76"/>
      <c r="I51" s="75"/>
    </row>
    <row r="52" spans="1:19" s="35" customFormat="1" ht="6" customHeight="1" x14ac:dyDescent="0.2">
      <c r="A52" s="38"/>
      <c r="B52" s="36"/>
      <c r="C52" s="36"/>
      <c r="D52" s="36"/>
      <c r="E52" s="36"/>
      <c r="F52" s="36"/>
      <c r="G52" s="149"/>
      <c r="H52" s="36"/>
      <c r="I52" s="83"/>
      <c r="J52" s="21"/>
      <c r="K52" s="21"/>
      <c r="L52" s="21"/>
      <c r="M52" s="21"/>
      <c r="N52" s="21"/>
      <c r="O52" s="21"/>
      <c r="P52" s="21"/>
      <c r="Q52" s="21"/>
      <c r="R52" s="21"/>
      <c r="S52" s="21"/>
    </row>
    <row r="53" spans="1:19" x14ac:dyDescent="0.2">
      <c r="A53" s="22" t="s">
        <v>55</v>
      </c>
      <c r="B53" s="9"/>
      <c r="C53" s="9"/>
      <c r="D53" s="9"/>
      <c r="E53" s="9"/>
      <c r="F53" s="122">
        <f>ROUND(G51*0.106+G53*0.194,3)</f>
        <v>0</v>
      </c>
      <c r="G53" s="143"/>
      <c r="H53" s="76"/>
      <c r="I53" s="75"/>
    </row>
    <row r="54" spans="1:19" x14ac:dyDescent="0.2">
      <c r="A54" s="22" t="s">
        <v>7</v>
      </c>
      <c r="B54" s="9"/>
      <c r="C54" s="9"/>
      <c r="D54" s="9"/>
      <c r="E54" s="9"/>
      <c r="F54" s="9"/>
      <c r="G54" s="140"/>
      <c r="H54" s="76"/>
      <c r="I54" s="75"/>
      <c r="K54" s="109" t="s">
        <v>448</v>
      </c>
      <c r="L54" s="109" t="s">
        <v>454</v>
      </c>
      <c r="M54" s="109" t="s">
        <v>455</v>
      </c>
      <c r="N54" s="109" t="s">
        <v>456</v>
      </c>
      <c r="O54" s="109" t="s">
        <v>457</v>
      </c>
      <c r="P54" s="109" t="s">
        <v>458</v>
      </c>
      <c r="Q54" s="109" t="s">
        <v>459</v>
      </c>
      <c r="R54" s="109" t="s">
        <v>460</v>
      </c>
      <c r="S54" s="109" t="s">
        <v>461</v>
      </c>
    </row>
    <row r="55" spans="1:19" s="35" customFormat="1" ht="15.75" customHeight="1" thickBot="1" x14ac:dyDescent="0.25">
      <c r="A55" s="38"/>
      <c r="B55" s="36"/>
      <c r="C55" s="36"/>
      <c r="D55" s="36"/>
      <c r="E55" s="36"/>
      <c r="F55" s="36"/>
      <c r="G55" s="149"/>
      <c r="H55" s="36"/>
      <c r="I55" s="83"/>
      <c r="J55" s="21"/>
      <c r="K55" s="109"/>
      <c r="L55" s="109"/>
      <c r="M55" s="109"/>
      <c r="N55" s="109"/>
      <c r="O55" s="109"/>
      <c r="P55" s="109"/>
      <c r="Q55" s="109"/>
      <c r="R55" s="109"/>
      <c r="S55" s="109"/>
    </row>
    <row r="56" spans="1:19" ht="15.75" thickBot="1" x14ac:dyDescent="0.3">
      <c r="A56" s="45" t="s">
        <v>48</v>
      </c>
      <c r="B56" s="8"/>
      <c r="C56" s="5"/>
      <c r="D56" s="9"/>
      <c r="E56" s="46"/>
      <c r="F56" s="46"/>
      <c r="G56" s="129" t="str">
        <f>IF(F53&lt;&gt;0,F53,"")</f>
        <v/>
      </c>
      <c r="H56" s="135" t="str">
        <f>IF(ISERROR(VLOOKUP(D3,Tabelle1!$B$10:$F$455,5,FALSE)),"",VLOOKUP(D3,Tabelle1!$B$10:$F$455,5,FALSE))</f>
        <v/>
      </c>
      <c r="I56" s="102" t="str">
        <f>IFERROR(ROUND(IF(L56&lt;&gt;"",L56,IF(M56&lt;&gt;"",M56,IF(N56&lt;&gt;"",N56,IF(O56&lt;&gt;"",O56,IF(P56&lt;&gt;"",P56,IF(Q56&lt;&gt;"",Q56,IF(R56&lt;&gt;"",R56,IF(S56&lt;&gt;"",S56,"")))))))),2),"")</f>
        <v/>
      </c>
      <c r="K56" s="111">
        <f>IF(G56="",0,ABS(H56-G56))</f>
        <v>0</v>
      </c>
      <c r="L56" s="109" t="str">
        <f>IF($G$56="","",IF(AND($G$56&gt;=2.5,$H$56&lt;=60,$H$56&gt;=5,$K$56&gt;3),ROUND($G$56/500,2)*500,""))</f>
        <v/>
      </c>
      <c r="M56" s="109" t="str">
        <f>IF($G$56="","",IF(AND($G$56&gt;=2.5,$H$56&lt;=60,$H$56&gt;=5,$K$56&lt;=3),$H$56,""))</f>
        <v/>
      </c>
      <c r="N56" s="109" t="str">
        <f>IF($G$56="","",IF(AND($G$56&gt;=2.5,$H$56&gt;60,$K$56&gt;6),ROUND($G$56/500,2)*500,""))</f>
        <v/>
      </c>
      <c r="O56" s="109" t="str">
        <f>IF($G$56="","",IF(AND($G$56&gt;=2.5,$H$56&gt;60,$K$56&lt;=6),$H$56,""))</f>
        <v/>
      </c>
      <c r="P56" s="109" t="str">
        <f>IF($G$56="","",IF(AND($G$56&lt;2.5,$K$56&gt;3),$G$56,""))</f>
        <v/>
      </c>
      <c r="Q56" s="109" t="str">
        <f>IF($G$56="","",IF($G$56="","",IF(AND($G$56&lt;2.5,$H$56&gt;=2.5,$K$56&lt;=3),$H$56,"")))</f>
        <v/>
      </c>
      <c r="R56" s="109" t="str">
        <f>IF($G$56="","",IF(AND($G$56&lt;2.5,$H$56&lt;2.5),$G$56,""))</f>
        <v/>
      </c>
      <c r="S56" s="109" t="str">
        <f>IF($G$56="","",IF(AND($G$56&gt;=2.5,$H$56&lt;=2.5),ROUND($G$56/500,2)*500,""))</f>
        <v/>
      </c>
    </row>
    <row r="57" spans="1:19" ht="6" customHeight="1" x14ac:dyDescent="0.25">
      <c r="A57" s="45"/>
      <c r="B57" s="8"/>
      <c r="C57" s="5"/>
      <c r="D57" s="9"/>
      <c r="E57" s="44"/>
      <c r="F57" s="44"/>
      <c r="G57" s="151"/>
      <c r="H57" s="76"/>
      <c r="I57" s="75"/>
    </row>
    <row r="58" spans="1:19" ht="15" hidden="1" x14ac:dyDescent="0.25">
      <c r="A58" s="29" t="s">
        <v>48</v>
      </c>
      <c r="B58" s="8"/>
      <c r="C58" s="5"/>
      <c r="D58" s="9"/>
      <c r="E58" s="44"/>
      <c r="F58" s="44"/>
      <c r="G58" s="87" t="str">
        <f>IFERROR(IF(G56&lt;2.5,G56,ROUND(G56/500,2)*500),"")</f>
        <v/>
      </c>
      <c r="I58" s="83"/>
    </row>
    <row r="59" spans="1:19" s="36" customFormat="1" ht="3.75" customHeight="1" x14ac:dyDescent="0.2">
      <c r="A59" s="96"/>
      <c r="B59" s="37"/>
      <c r="C59" s="37"/>
      <c r="D59" s="37"/>
      <c r="E59" s="37"/>
      <c r="F59" s="37"/>
      <c r="G59" s="141"/>
      <c r="I59" s="83"/>
      <c r="J59" s="23"/>
      <c r="K59" s="23"/>
      <c r="L59" s="23"/>
      <c r="M59" s="23"/>
      <c r="N59" s="23"/>
      <c r="O59" s="23"/>
      <c r="P59" s="23"/>
      <c r="Q59" s="23"/>
      <c r="R59" s="23"/>
      <c r="S59" s="23"/>
    </row>
    <row r="60" spans="1:19" s="36" customFormat="1" ht="6" customHeight="1" x14ac:dyDescent="0.2">
      <c r="A60" s="96"/>
      <c r="B60" s="37"/>
      <c r="C60" s="37"/>
      <c r="D60" s="37"/>
      <c r="E60" s="37"/>
      <c r="F60" s="37"/>
      <c r="G60" s="141"/>
      <c r="I60" s="83"/>
      <c r="J60" s="23"/>
      <c r="K60" s="23"/>
      <c r="L60" s="23"/>
      <c r="M60" s="23"/>
      <c r="N60" s="23"/>
      <c r="O60" s="23"/>
      <c r="P60" s="23"/>
      <c r="Q60" s="23"/>
      <c r="R60" s="23"/>
      <c r="S60" s="23"/>
    </row>
    <row r="61" spans="1:19" ht="15" customHeight="1" x14ac:dyDescent="0.25">
      <c r="A61" s="153" t="s">
        <v>756</v>
      </c>
      <c r="B61" s="154"/>
      <c r="C61" s="155"/>
      <c r="D61" s="156"/>
      <c r="E61" s="157"/>
      <c r="F61" s="157"/>
      <c r="G61" s="146"/>
      <c r="H61" s="76"/>
      <c r="I61" s="75"/>
    </row>
    <row r="62" spans="1:19" ht="12" customHeight="1" x14ac:dyDescent="0.25">
      <c r="A62" s="158" t="s">
        <v>748</v>
      </c>
      <c r="B62" s="159"/>
      <c r="C62" s="159"/>
      <c r="D62" s="160"/>
      <c r="E62" s="161"/>
      <c r="F62" s="161"/>
      <c r="G62" s="140"/>
      <c r="H62" s="76"/>
      <c r="I62" s="75"/>
    </row>
    <row r="63" spans="1:19" x14ac:dyDescent="0.2">
      <c r="A63" s="162" t="s">
        <v>802</v>
      </c>
      <c r="B63" s="161"/>
      <c r="C63" s="163"/>
      <c r="D63" s="161"/>
      <c r="E63" s="164"/>
      <c r="F63" s="165"/>
      <c r="G63" s="143"/>
      <c r="H63" s="76"/>
      <c r="I63" s="75"/>
      <c r="J63" s="17">
        <f>IF(ISBLANK(G63),0,G63)</f>
        <v>0</v>
      </c>
    </row>
    <row r="64" spans="1:19" ht="15" thickBot="1" x14ac:dyDescent="0.25">
      <c r="A64" s="162" t="s">
        <v>801</v>
      </c>
      <c r="B64" s="161"/>
      <c r="C64" s="163"/>
      <c r="D64" s="161"/>
      <c r="E64" s="164"/>
      <c r="F64" s="165"/>
      <c r="G64" s="143"/>
      <c r="H64" s="76"/>
      <c r="I64" s="75"/>
      <c r="J64" s="17">
        <f>IF(ISBLANK(G64),0,G64)</f>
        <v>0</v>
      </c>
    </row>
    <row r="65" spans="1:19" ht="15.75" thickBot="1" x14ac:dyDescent="0.3">
      <c r="A65" s="166" t="s">
        <v>750</v>
      </c>
      <c r="B65" s="167"/>
      <c r="C65" s="168"/>
      <c r="D65" s="169"/>
      <c r="E65" s="170"/>
      <c r="F65" s="170"/>
      <c r="G65" s="129" t="str">
        <f>IF(AND(G63="",G64=""),"",(G63+G64)*1)</f>
        <v/>
      </c>
      <c r="H65" s="76"/>
      <c r="I65" s="102" t="str">
        <f>G65</f>
        <v/>
      </c>
    </row>
    <row r="66" spans="1:19" s="36" customFormat="1" ht="6" customHeight="1" x14ac:dyDescent="0.2">
      <c r="A66" s="96"/>
      <c r="B66" s="37"/>
      <c r="C66" s="37"/>
      <c r="D66" s="37"/>
      <c r="E66" s="37"/>
      <c r="F66" s="37"/>
      <c r="G66" s="141"/>
      <c r="I66" s="83"/>
      <c r="J66" s="23"/>
      <c r="K66" s="23"/>
      <c r="L66" s="23"/>
      <c r="M66" s="23"/>
      <c r="N66" s="23"/>
      <c r="O66" s="23"/>
      <c r="P66" s="23"/>
      <c r="Q66" s="23"/>
      <c r="R66" s="23"/>
      <c r="S66" s="23"/>
    </row>
    <row r="67" spans="1:19" ht="15.75" x14ac:dyDescent="0.25">
      <c r="A67" s="28" t="s">
        <v>53</v>
      </c>
      <c r="B67" s="152"/>
      <c r="C67" s="1"/>
      <c r="D67" s="6"/>
      <c r="E67" s="7"/>
      <c r="F67" s="7"/>
      <c r="G67" s="146"/>
      <c r="H67" s="76"/>
      <c r="I67" s="75"/>
    </row>
    <row r="68" spans="1:19" ht="12" customHeight="1" x14ac:dyDescent="0.25">
      <c r="A68" s="55" t="s">
        <v>749</v>
      </c>
      <c r="B68" s="2"/>
      <c r="C68" s="2"/>
      <c r="D68" s="8"/>
      <c r="E68" s="9"/>
      <c r="F68" s="9"/>
      <c r="G68" s="140"/>
      <c r="H68" s="76"/>
      <c r="I68" s="75"/>
    </row>
    <row r="69" spans="1:19" x14ac:dyDescent="0.2">
      <c r="A69" s="22" t="s">
        <v>1118</v>
      </c>
      <c r="B69" s="9"/>
      <c r="C69" s="76"/>
      <c r="D69" s="9"/>
      <c r="E69" s="50"/>
      <c r="F69" s="51"/>
      <c r="G69" s="143"/>
      <c r="H69" s="76"/>
      <c r="I69" s="75"/>
      <c r="J69" s="17">
        <f>IF(ISBLANK(G69),0,G69)</f>
        <v>0</v>
      </c>
    </row>
    <row r="70" spans="1:19" x14ac:dyDescent="0.2">
      <c r="A70" s="22" t="s">
        <v>1123</v>
      </c>
      <c r="B70" s="9"/>
      <c r="C70" s="76"/>
      <c r="D70" s="9"/>
      <c r="E70" s="50"/>
      <c r="F70" s="51"/>
      <c r="G70" s="143"/>
      <c r="H70" s="76"/>
      <c r="I70" s="75"/>
      <c r="J70" s="17">
        <f>IF(ISBLANK(G70),0,G70)</f>
        <v>0</v>
      </c>
    </row>
    <row r="71" spans="1:19" ht="12" customHeight="1" thickBot="1" x14ac:dyDescent="0.3">
      <c r="A71" s="45"/>
      <c r="B71" s="8"/>
      <c r="C71" s="5"/>
      <c r="D71" s="54" t="str">
        <f>IF(AND(J70&gt;=1,J69=0),"Anz. Mentorate erfassen","")</f>
        <v/>
      </c>
      <c r="E71" s="44"/>
      <c r="F71" s="44"/>
      <c r="G71" s="151"/>
      <c r="H71" s="76"/>
      <c r="I71" s="75"/>
    </row>
    <row r="72" spans="1:19" ht="15.75" thickBot="1" x14ac:dyDescent="0.3">
      <c r="A72" s="29" t="s">
        <v>54</v>
      </c>
      <c r="B72" s="8"/>
      <c r="C72" s="5"/>
      <c r="D72" s="9"/>
      <c r="E72" s="44"/>
      <c r="F72" s="44"/>
      <c r="G72" s="129" t="str">
        <f>IF(G69="","",(G69+G70)*3)</f>
        <v/>
      </c>
      <c r="H72" s="76"/>
      <c r="I72" s="102" t="str">
        <f>G72</f>
        <v/>
      </c>
    </row>
    <row r="73" spans="1:19" s="36" customFormat="1" ht="3" customHeight="1" x14ac:dyDescent="0.2">
      <c r="A73" s="38"/>
      <c r="G73" s="142"/>
      <c r="I73" s="83"/>
      <c r="J73" s="23"/>
      <c r="K73" s="23"/>
      <c r="L73" s="23"/>
      <c r="M73" s="23"/>
      <c r="N73" s="23"/>
      <c r="O73" s="23"/>
      <c r="P73" s="23"/>
      <c r="Q73" s="23"/>
      <c r="R73" s="23"/>
      <c r="S73" s="23"/>
    </row>
    <row r="74" spans="1:19" s="36" customFormat="1" ht="6" customHeight="1" x14ac:dyDescent="0.2">
      <c r="A74" s="96"/>
      <c r="B74" s="37"/>
      <c r="C74" s="37"/>
      <c r="D74" s="37"/>
      <c r="E74" s="37"/>
      <c r="F74" s="37"/>
      <c r="G74" s="141"/>
      <c r="I74" s="83"/>
      <c r="J74" s="23"/>
      <c r="K74" s="23"/>
      <c r="L74" s="23"/>
      <c r="M74" s="23"/>
      <c r="N74" s="23"/>
      <c r="O74" s="23"/>
      <c r="P74" s="23"/>
      <c r="Q74" s="23"/>
      <c r="R74" s="23"/>
      <c r="S74" s="23"/>
    </row>
    <row r="75" spans="1:19" ht="15" x14ac:dyDescent="0.25">
      <c r="A75" s="77" t="s">
        <v>1114</v>
      </c>
      <c r="B75" s="6"/>
      <c r="C75" s="78"/>
      <c r="D75" s="7"/>
      <c r="E75" s="79"/>
      <c r="F75" s="79"/>
      <c r="G75" s="79"/>
      <c r="H75" s="85"/>
      <c r="I75" s="85"/>
    </row>
    <row r="76" spans="1:19" ht="15" x14ac:dyDescent="0.25">
      <c r="A76" s="32" t="s">
        <v>761</v>
      </c>
      <c r="B76" s="8"/>
      <c r="C76" s="5"/>
      <c r="D76" s="9"/>
      <c r="E76" s="33"/>
      <c r="F76" s="33"/>
      <c r="G76" s="33"/>
      <c r="H76" s="76"/>
      <c r="I76" s="76"/>
    </row>
    <row r="77" spans="1:19" ht="15" x14ac:dyDescent="0.25">
      <c r="A77" s="32" t="s">
        <v>56</v>
      </c>
      <c r="B77" s="8"/>
      <c r="C77" s="5"/>
      <c r="D77" s="9"/>
      <c r="E77" s="33"/>
      <c r="F77" s="33"/>
      <c r="G77" s="33"/>
      <c r="H77" s="76"/>
      <c r="I77" s="76"/>
    </row>
    <row r="78" spans="1:19" ht="15" x14ac:dyDescent="0.25">
      <c r="A78" s="32" t="s">
        <v>1119</v>
      </c>
      <c r="B78" s="8"/>
      <c r="C78" s="5"/>
      <c r="D78" s="9"/>
      <c r="E78" s="33"/>
      <c r="F78" s="33"/>
      <c r="G78" s="33"/>
      <c r="H78" s="76"/>
      <c r="I78" s="76"/>
    </row>
    <row r="79" spans="1:19" ht="6.75" customHeight="1" x14ac:dyDescent="0.25">
      <c r="A79" s="32"/>
      <c r="B79" s="8"/>
      <c r="C79" s="5"/>
      <c r="D79" s="9"/>
      <c r="E79" s="33"/>
      <c r="F79" s="33"/>
      <c r="G79" s="33"/>
      <c r="H79" s="76"/>
      <c r="I79" s="76"/>
    </row>
    <row r="80" spans="1:19" ht="15.75" x14ac:dyDescent="0.25">
      <c r="A80" s="8" t="s">
        <v>11</v>
      </c>
      <c r="B80" s="2"/>
      <c r="C80" s="2"/>
      <c r="D80" s="8"/>
      <c r="E80" s="9"/>
      <c r="F80" s="9"/>
      <c r="G80" s="9"/>
      <c r="H80" s="76"/>
      <c r="I80" s="76"/>
    </row>
    <row r="81" spans="1:9" ht="9.9499999999999993" customHeight="1" x14ac:dyDescent="0.25">
      <c r="A81" s="8"/>
      <c r="B81" s="2"/>
      <c r="C81" s="2"/>
      <c r="D81" s="8"/>
      <c r="E81" s="9"/>
      <c r="F81" s="9"/>
      <c r="G81" s="9"/>
      <c r="H81" s="76"/>
      <c r="I81" s="76"/>
    </row>
    <row r="82" spans="1:9" x14ac:dyDescent="0.2">
      <c r="A82" s="76" t="s">
        <v>0</v>
      </c>
      <c r="B82" s="23" t="s">
        <v>12</v>
      </c>
      <c r="C82" s="76"/>
      <c r="D82" s="76"/>
      <c r="E82" s="9"/>
      <c r="F82" s="9"/>
      <c r="G82" s="9"/>
      <c r="H82" s="76"/>
      <c r="I82" s="76"/>
    </row>
    <row r="83" spans="1:9" s="20" customFormat="1" ht="12" customHeight="1" x14ac:dyDescent="0.2">
      <c r="A83" s="76"/>
      <c r="B83" s="76"/>
      <c r="C83" s="9"/>
      <c r="D83" s="76"/>
      <c r="E83" s="9"/>
      <c r="F83" s="9"/>
      <c r="G83" s="9"/>
      <c r="H83" s="76"/>
      <c r="I83" s="76"/>
    </row>
    <row r="84" spans="1:9" s="20" customFormat="1" x14ac:dyDescent="0.2">
      <c r="A84" s="76" t="s">
        <v>0</v>
      </c>
      <c r="B84" s="23" t="s">
        <v>57</v>
      </c>
      <c r="C84" s="76"/>
      <c r="D84" s="76"/>
      <c r="E84" s="9"/>
      <c r="F84" s="9"/>
      <c r="G84" s="9"/>
      <c r="H84" s="76"/>
      <c r="I84" s="76"/>
    </row>
    <row r="85" spans="1:9" s="20" customFormat="1" ht="12" customHeight="1" x14ac:dyDescent="0.2">
      <c r="A85" s="76"/>
      <c r="B85" s="76"/>
      <c r="C85" s="9"/>
      <c r="D85" s="76"/>
      <c r="E85" s="9"/>
      <c r="F85" s="9"/>
      <c r="G85" s="9"/>
      <c r="H85" s="76"/>
      <c r="I85" s="76"/>
    </row>
    <row r="86" spans="1:9" s="20" customFormat="1" x14ac:dyDescent="0.2">
      <c r="A86" s="76" t="s">
        <v>0</v>
      </c>
      <c r="B86" s="23" t="s">
        <v>13</v>
      </c>
      <c r="C86" s="76"/>
      <c r="D86" s="76"/>
      <c r="E86" s="9"/>
      <c r="F86" s="9"/>
      <c r="G86" s="9"/>
      <c r="H86" s="76"/>
      <c r="I86" s="76"/>
    </row>
    <row r="87" spans="1:9" ht="7.5" customHeight="1" x14ac:dyDescent="0.2">
      <c r="H87" s="76"/>
      <c r="I87" s="76"/>
    </row>
  </sheetData>
  <sheetProtection algorithmName="SHA-512" hashValue="sMPyaeAW7ewPwf69cVgGuWUpdyohnAm6yX3WfbYa8FU2WQ3cycS07vgBMtrQ5MQkdAP+uzzq8VDr6pfl4j8vyg==" saltValue="N8x8rgBysqH6lTA2Z35Neg==" spinCount="100000" sheet="1" selectLockedCells="1"/>
  <mergeCells count="10">
    <mergeCell ref="B3:C3"/>
    <mergeCell ref="B4:C4"/>
    <mergeCell ref="D4:G4"/>
    <mergeCell ref="E3:G3"/>
    <mergeCell ref="H3:I6"/>
    <mergeCell ref="H7:H10"/>
    <mergeCell ref="I7:I10"/>
    <mergeCell ref="F28:G28"/>
    <mergeCell ref="D5:G5"/>
    <mergeCell ref="B5:C5"/>
  </mergeCells>
  <conditionalFormatting sqref="D4:G4">
    <cfRule type="cellIs" dxfId="3" priority="1" stopIfTrue="1" operator="equal">
      <formula>"SOE-Key ungültig"</formula>
    </cfRule>
  </conditionalFormatting>
  <hyperlinks>
    <hyperlink ref="E3:G3" location="'Suche SOE'!A1" display="SOE-Key unbekannt" xr:uid="{90D76765-07AE-47CC-A9F6-B6B360759154}"/>
  </hyperlinks>
  <pageMargins left="0.43307086614173229" right="0.15748031496062992" top="0.35433070866141736" bottom="0.19685039370078741" header="0.35433070866141736" footer="0.27559055118110237"/>
  <pageSetup paperSize="9" scale="83"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pageSetUpPr fitToPage="1"/>
  </sheetPr>
  <dimension ref="A1:S87"/>
  <sheetViews>
    <sheetView topLeftCell="A45" zoomScaleNormal="100" workbookViewId="0">
      <selection activeCell="D3" sqref="D3"/>
    </sheetView>
  </sheetViews>
  <sheetFormatPr baseColWidth="10" defaultRowHeight="14.25" x14ac:dyDescent="0.2"/>
  <cols>
    <col min="1" max="1" width="31.5703125" style="17" customWidth="1"/>
    <col min="2" max="2" width="14.5703125" style="17" customWidth="1"/>
    <col min="3" max="3" width="10.42578125" style="17" customWidth="1"/>
    <col min="4" max="4" width="6.42578125" style="20" customWidth="1"/>
    <col min="5" max="5" width="9" style="20" customWidth="1"/>
    <col min="6" max="6" width="11.28515625" style="20" customWidth="1"/>
    <col min="7" max="7" width="18.7109375" style="20" customWidth="1"/>
    <col min="8" max="8" width="10.7109375" style="17" customWidth="1"/>
    <col min="9" max="9" width="10.28515625" style="17" customWidth="1"/>
    <col min="10" max="10" width="14" style="17" hidden="1" customWidth="1"/>
    <col min="11" max="19" width="11.42578125" style="17" hidden="1" customWidth="1"/>
    <col min="20" max="22" width="0" style="17" hidden="1" customWidth="1"/>
    <col min="23" max="16384" width="11.42578125" style="17"/>
  </cols>
  <sheetData>
    <row r="1" spans="1:19" x14ac:dyDescent="0.2">
      <c r="A1" s="76"/>
      <c r="B1" s="76"/>
      <c r="C1" s="76"/>
      <c r="D1" s="9"/>
      <c r="E1" s="9"/>
      <c r="F1" s="9"/>
      <c r="G1" s="9"/>
      <c r="H1" s="76"/>
      <c r="I1" s="98" t="s">
        <v>1101</v>
      </c>
    </row>
    <row r="2" spans="1:19" ht="0.75" customHeight="1" x14ac:dyDescent="0.2"/>
    <row r="3" spans="1:19" ht="21.75" customHeight="1" x14ac:dyDescent="0.2">
      <c r="A3" s="113"/>
      <c r="B3" s="212" t="s">
        <v>463</v>
      </c>
      <c r="C3" s="213"/>
      <c r="D3" s="114"/>
      <c r="E3" s="214" t="s">
        <v>1080</v>
      </c>
      <c r="F3" s="215"/>
      <c r="G3" s="216"/>
      <c r="H3" s="202" t="s">
        <v>466</v>
      </c>
      <c r="I3" s="203"/>
    </row>
    <row r="4" spans="1:19" ht="21.75" customHeight="1" x14ac:dyDescent="0.2">
      <c r="A4" s="93"/>
      <c r="B4" s="195" t="s">
        <v>464</v>
      </c>
      <c r="C4" s="196"/>
      <c r="D4" s="199" t="str">
        <f>IF(D3="","",IF(ISERROR(VLOOKUP(D3,Tabelle1!$B$10:$F$455,2,FALSE)),"US-Key invalide",VLOOKUP(D3,Tabelle1!$B$10:$F$455,2,FALSE)))</f>
        <v/>
      </c>
      <c r="E4" s="199"/>
      <c r="F4" s="199"/>
      <c r="G4" s="200"/>
      <c r="H4" s="204"/>
      <c r="I4" s="205"/>
    </row>
    <row r="5" spans="1:19" ht="25.5" customHeight="1" x14ac:dyDescent="0.2">
      <c r="A5" s="99" t="s">
        <v>4</v>
      </c>
      <c r="B5" s="195" t="s">
        <v>465</v>
      </c>
      <c r="C5" s="196"/>
      <c r="D5" s="193" t="str">
        <f>IF(ISERROR(VLOOKUP(D3,Tabelle1!$B$10:$F$455,3,FALSE)),"",VLOOKUP(D3,Tabelle1!$B$10:$F$455,3,FALSE))</f>
        <v/>
      </c>
      <c r="E5" s="193"/>
      <c r="F5" s="193"/>
      <c r="G5" s="194"/>
      <c r="H5" s="204"/>
      <c r="I5" s="205"/>
    </row>
    <row r="6" spans="1:19" ht="14.25" customHeight="1" x14ac:dyDescent="0.2">
      <c r="A6" s="94"/>
      <c r="B6" s="115"/>
      <c r="C6" s="115"/>
      <c r="D6" s="115"/>
      <c r="E6" s="115"/>
      <c r="F6" s="115"/>
      <c r="G6" s="115"/>
      <c r="H6" s="217"/>
      <c r="I6" s="207"/>
    </row>
    <row r="7" spans="1:19" ht="14.25" customHeight="1" x14ac:dyDescent="0.2">
      <c r="A7" s="94"/>
      <c r="B7" s="115"/>
      <c r="C7" s="115"/>
      <c r="D7" s="115"/>
      <c r="E7" s="115"/>
      <c r="F7" s="115"/>
      <c r="G7" s="115"/>
      <c r="H7" s="208" t="s">
        <v>818</v>
      </c>
      <c r="I7" s="210" t="s">
        <v>1113</v>
      </c>
    </row>
    <row r="8" spans="1:19" ht="16.5" customHeight="1" x14ac:dyDescent="0.25">
      <c r="A8" s="95" t="s">
        <v>33</v>
      </c>
      <c r="B8" s="116"/>
      <c r="C8" s="116"/>
      <c r="D8" s="8"/>
      <c r="E8" s="9"/>
      <c r="F8" s="9"/>
      <c r="G8" s="9"/>
      <c r="H8" s="208"/>
      <c r="I8" s="210"/>
    </row>
    <row r="9" spans="1:19" x14ac:dyDescent="0.2">
      <c r="A9" s="22" t="s">
        <v>467</v>
      </c>
      <c r="B9" s="23"/>
      <c r="C9" s="23"/>
      <c r="D9" s="9"/>
      <c r="E9" s="9"/>
      <c r="F9" s="9"/>
      <c r="G9" s="9"/>
      <c r="H9" s="208"/>
      <c r="I9" s="210"/>
    </row>
    <row r="10" spans="1:19" s="36" customFormat="1" ht="5.25" customHeight="1" x14ac:dyDescent="0.2">
      <c r="A10" s="96"/>
      <c r="B10" s="37"/>
      <c r="C10" s="37"/>
      <c r="D10" s="37"/>
      <c r="E10" s="37"/>
      <c r="F10" s="37"/>
      <c r="G10" s="37"/>
      <c r="H10" s="209"/>
      <c r="I10" s="211"/>
      <c r="J10" s="23"/>
      <c r="K10" s="23"/>
      <c r="L10" s="23"/>
      <c r="M10" s="23"/>
      <c r="N10" s="23"/>
      <c r="O10" s="23"/>
      <c r="P10" s="23"/>
      <c r="Q10" s="23"/>
      <c r="R10" s="23"/>
      <c r="S10" s="23"/>
    </row>
    <row r="11" spans="1:19" ht="3" customHeight="1" x14ac:dyDescent="0.2">
      <c r="A11" s="22"/>
      <c r="B11" s="23"/>
      <c r="C11" s="23"/>
      <c r="D11" s="9"/>
      <c r="E11" s="9"/>
      <c r="F11" s="9"/>
      <c r="G11" s="9"/>
      <c r="H11" s="75"/>
      <c r="I11" s="75"/>
    </row>
    <row r="12" spans="1:19" ht="15.75" x14ac:dyDescent="0.25">
      <c r="A12" s="29" t="s">
        <v>15</v>
      </c>
      <c r="B12" s="2"/>
      <c r="C12" s="2"/>
      <c r="D12" s="8"/>
      <c r="E12" s="9"/>
      <c r="F12" s="9"/>
      <c r="G12" s="9"/>
      <c r="H12" s="80"/>
      <c r="I12" s="75"/>
    </row>
    <row r="13" spans="1:19" s="24" customFormat="1" x14ac:dyDescent="0.2">
      <c r="A13" s="27" t="s">
        <v>1112</v>
      </c>
      <c r="B13" s="15"/>
      <c r="C13" s="12"/>
      <c r="D13" s="13"/>
      <c r="E13" s="9"/>
      <c r="F13" s="9"/>
      <c r="G13" s="9"/>
      <c r="H13" s="81"/>
      <c r="I13" s="82"/>
    </row>
    <row r="14" spans="1:19" s="24" customFormat="1" ht="9.9499999999999993" customHeight="1" x14ac:dyDescent="0.2">
      <c r="A14" s="27"/>
      <c r="B14" s="15"/>
      <c r="C14" s="12"/>
      <c r="D14" s="13"/>
      <c r="E14" s="9"/>
      <c r="F14" s="9"/>
      <c r="G14" s="9"/>
      <c r="H14" s="81"/>
      <c r="I14" s="82"/>
    </row>
    <row r="15" spans="1:19" s="24" customFormat="1" ht="16.5" x14ac:dyDescent="0.25">
      <c r="A15" s="49" t="s">
        <v>39</v>
      </c>
      <c r="B15" s="16"/>
      <c r="C15" s="12"/>
      <c r="D15" s="13"/>
      <c r="E15" s="8"/>
      <c r="F15" s="117" t="s">
        <v>16</v>
      </c>
      <c r="G15" s="9"/>
      <c r="H15" s="81"/>
      <c r="I15" s="82"/>
    </row>
    <row r="16" spans="1:19" s="35" customFormat="1" ht="6" customHeight="1" x14ac:dyDescent="0.2">
      <c r="A16" s="38"/>
      <c r="B16" s="36"/>
      <c r="C16" s="36"/>
      <c r="D16" s="36"/>
      <c r="E16" s="36"/>
      <c r="F16" s="36"/>
      <c r="G16" s="36"/>
      <c r="H16" s="38"/>
      <c r="I16" s="83"/>
      <c r="J16" s="21"/>
      <c r="K16" s="21"/>
      <c r="L16" s="21"/>
      <c r="M16" s="21"/>
      <c r="N16" s="21"/>
      <c r="O16" s="21"/>
      <c r="P16" s="21"/>
      <c r="Q16" s="21"/>
      <c r="R16" s="21"/>
      <c r="S16" s="21"/>
    </row>
    <row r="17" spans="1:19" x14ac:dyDescent="0.2">
      <c r="A17" s="40" t="s">
        <v>17</v>
      </c>
      <c r="B17" s="9"/>
      <c r="C17" s="9"/>
      <c r="D17" s="9"/>
      <c r="E17" s="9"/>
      <c r="F17" s="9"/>
      <c r="G17" s="72"/>
      <c r="H17" s="80"/>
      <c r="I17" s="75"/>
    </row>
    <row r="18" spans="1:19" s="35" customFormat="1" ht="6" customHeight="1" x14ac:dyDescent="0.2">
      <c r="A18" s="38"/>
      <c r="B18" s="36"/>
      <c r="C18" s="36"/>
      <c r="D18" s="36"/>
      <c r="E18" s="36"/>
      <c r="F18" s="36"/>
      <c r="G18" s="36"/>
      <c r="H18" s="38"/>
      <c r="I18" s="83"/>
      <c r="J18" s="21"/>
      <c r="K18" s="21"/>
      <c r="L18" s="21"/>
      <c r="M18" s="21"/>
      <c r="N18" s="21"/>
      <c r="O18" s="21"/>
      <c r="P18" s="21"/>
      <c r="Q18" s="21"/>
      <c r="R18" s="21"/>
      <c r="S18" s="21"/>
    </row>
    <row r="19" spans="1:19" x14ac:dyDescent="0.2">
      <c r="A19" s="40" t="s">
        <v>45</v>
      </c>
      <c r="B19" s="9"/>
      <c r="C19" s="9"/>
      <c r="D19" s="9"/>
      <c r="E19" s="9">
        <v>38</v>
      </c>
      <c r="F19" s="41" t="s">
        <v>18</v>
      </c>
      <c r="G19" s="72"/>
      <c r="H19" s="80"/>
      <c r="I19" s="75"/>
    </row>
    <row r="20" spans="1:19" x14ac:dyDescent="0.2">
      <c r="A20" s="22"/>
      <c r="B20" s="9"/>
      <c r="C20" s="9"/>
      <c r="D20" s="9"/>
      <c r="E20" s="9">
        <v>39</v>
      </c>
      <c r="F20" s="41" t="s">
        <v>18</v>
      </c>
      <c r="G20" s="72"/>
      <c r="H20" s="80"/>
      <c r="I20" s="75"/>
    </row>
    <row r="21" spans="1:19" s="35" customFormat="1" ht="6" customHeight="1" x14ac:dyDescent="0.2">
      <c r="A21" s="38"/>
      <c r="B21" s="36"/>
      <c r="C21" s="36"/>
      <c r="D21" s="36"/>
      <c r="E21" s="36"/>
      <c r="F21" s="36"/>
      <c r="G21" s="36"/>
      <c r="H21" s="38"/>
      <c r="I21" s="83"/>
      <c r="J21" s="21"/>
      <c r="K21" s="21"/>
      <c r="L21" s="21"/>
      <c r="M21" s="21"/>
      <c r="N21" s="21"/>
      <c r="O21" s="21"/>
      <c r="P21" s="21"/>
      <c r="Q21" s="21"/>
      <c r="R21" s="21"/>
      <c r="S21" s="21"/>
    </row>
    <row r="22" spans="1:19" x14ac:dyDescent="0.2">
      <c r="A22" s="40" t="s">
        <v>468</v>
      </c>
      <c r="B22" s="9"/>
      <c r="C22" s="9"/>
      <c r="D22" s="9"/>
      <c r="E22" s="9"/>
      <c r="F22" s="9"/>
      <c r="G22" s="127">
        <f>G19*E19/39 + G20*E20/39</f>
        <v>0</v>
      </c>
      <c r="H22" s="80"/>
      <c r="I22" s="75"/>
    </row>
    <row r="23" spans="1:19" s="35" customFormat="1" ht="6" customHeight="1" x14ac:dyDescent="0.2">
      <c r="A23" s="38"/>
      <c r="B23" s="36"/>
      <c r="C23" s="36"/>
      <c r="D23" s="36"/>
      <c r="E23" s="36"/>
      <c r="F23" s="36"/>
      <c r="G23" s="36"/>
      <c r="H23" s="38"/>
      <c r="I23" s="83"/>
      <c r="J23" s="21"/>
      <c r="K23" s="21"/>
      <c r="L23" s="21"/>
      <c r="M23" s="21"/>
      <c r="N23" s="21"/>
      <c r="O23" s="21"/>
      <c r="P23" s="21"/>
      <c r="Q23" s="21"/>
      <c r="R23" s="21"/>
      <c r="S23" s="21"/>
    </row>
    <row r="24" spans="1:19" x14ac:dyDescent="0.2">
      <c r="A24" s="40" t="s">
        <v>19</v>
      </c>
      <c r="B24" s="9"/>
      <c r="C24" s="9"/>
      <c r="D24" s="9"/>
      <c r="E24" s="9"/>
      <c r="F24" s="9"/>
      <c r="G24" s="72"/>
      <c r="H24" s="80"/>
      <c r="I24" s="75"/>
    </row>
    <row r="25" spans="1:19" x14ac:dyDescent="0.2">
      <c r="A25" s="40" t="s">
        <v>20</v>
      </c>
      <c r="B25" s="9"/>
      <c r="C25" s="9"/>
      <c r="D25" s="9"/>
      <c r="E25" s="9"/>
      <c r="F25" s="9"/>
      <c r="G25" s="9"/>
      <c r="H25" s="80"/>
      <c r="I25" s="75"/>
    </row>
    <row r="26" spans="1:19" s="35" customFormat="1" ht="12.75" x14ac:dyDescent="0.2">
      <c r="A26" s="38"/>
      <c r="B26" s="36"/>
      <c r="C26" s="36"/>
      <c r="D26" s="36"/>
      <c r="E26" s="36"/>
      <c r="F26" s="36"/>
      <c r="G26" s="36"/>
      <c r="H26" s="38"/>
      <c r="I26" s="83"/>
      <c r="J26" s="21"/>
      <c r="K26" s="21"/>
      <c r="L26" s="21"/>
      <c r="M26" s="21"/>
      <c r="N26" s="21"/>
      <c r="O26" s="21"/>
      <c r="P26" s="21"/>
      <c r="Q26" s="21"/>
      <c r="R26" s="21"/>
      <c r="S26" s="21"/>
    </row>
    <row r="27" spans="1:19" ht="15" customHeight="1" x14ac:dyDescent="0.2">
      <c r="A27" s="22" t="s">
        <v>21</v>
      </c>
      <c r="B27" s="5"/>
      <c r="C27" s="9"/>
      <c r="D27" s="9"/>
      <c r="E27" s="9"/>
      <c r="F27" s="9"/>
      <c r="G27" s="100"/>
      <c r="H27" s="80"/>
      <c r="I27" s="75"/>
      <c r="K27" s="109" t="s">
        <v>448</v>
      </c>
      <c r="L27" s="109" t="s">
        <v>454</v>
      </c>
      <c r="M27" s="109" t="s">
        <v>455</v>
      </c>
      <c r="N27" s="109" t="s">
        <v>456</v>
      </c>
      <c r="O27" s="109" t="s">
        <v>457</v>
      </c>
      <c r="P27" s="109" t="s">
        <v>458</v>
      </c>
      <c r="Q27" s="109" t="s">
        <v>459</v>
      </c>
      <c r="R27" s="109" t="s">
        <v>460</v>
      </c>
      <c r="S27" s="109" t="s">
        <v>461</v>
      </c>
    </row>
    <row r="28" spans="1:19" s="35" customFormat="1" ht="3" customHeight="1" thickBot="1" x14ac:dyDescent="0.25">
      <c r="A28" s="38"/>
      <c r="B28" s="36"/>
      <c r="C28" s="36"/>
      <c r="D28" s="36"/>
      <c r="E28" s="36"/>
      <c r="F28" s="191">
        <f>ROUND(5 + 0.104 *G17 + 0.106 * G22 + 0.194 * G24,3)</f>
        <v>5</v>
      </c>
      <c r="G28" s="191"/>
      <c r="H28" s="30"/>
      <c r="I28" s="84"/>
      <c r="J28" s="21"/>
      <c r="K28" s="110"/>
      <c r="L28" s="110"/>
      <c r="M28" s="110"/>
      <c r="N28" s="110"/>
      <c r="O28" s="110"/>
      <c r="P28" s="110"/>
      <c r="Q28" s="110"/>
      <c r="R28" s="110"/>
      <c r="S28" s="110"/>
    </row>
    <row r="29" spans="1:19" ht="21" customHeight="1" thickBot="1" x14ac:dyDescent="0.3">
      <c r="A29" s="112" t="s">
        <v>50</v>
      </c>
      <c r="B29" s="8"/>
      <c r="C29" s="9"/>
      <c r="D29" s="9"/>
      <c r="E29" s="43"/>
      <c r="F29" s="43"/>
      <c r="G29" s="124" t="str">
        <f>IF(SUM(G17,G19:G20,G22:G24)=0,"",IF((G27&lt;&gt;"x"),F28,F28 + G17 * 0.03))</f>
        <v/>
      </c>
      <c r="H29" s="101" t="str">
        <f>IF(ISERROR(VLOOKUP(D3,Tabelle1!$B$10:$F$455,4,FALSE)),"",VLOOKUP(D3,Tabelle1!$B$10:$F$455,4,FALSE))</f>
        <v/>
      </c>
      <c r="I29" s="102" t="str">
        <f>IFERROR(ROUND(IF(L29&lt;&gt;"",L29,IF(M29&lt;&gt;"",M29,IF(N29&lt;&gt;"",N29,IF(O29&lt;&gt;"",O29,IF(P29&lt;&gt;"",P29,IF(Q29&lt;&gt;"",Q29,IF(R29&lt;&gt;"",R29,IF(S29&lt;&gt;"",S29,"")))))))),2),"")</f>
        <v/>
      </c>
      <c r="K29" s="111">
        <f>IF(G29="",0,ABS(H29-G29))</f>
        <v>0</v>
      </c>
      <c r="L29" s="109" t="str">
        <f>IF($G$29="","",IF(AND($G$29&gt;=2.5,$H$29&lt;=60,$H$29&gt;=5,$K$29&gt;3),ROUND($G$29/500,2)*500,""))</f>
        <v/>
      </c>
      <c r="M29" s="109" t="str">
        <f>IF($G$29="","",IF(AND($G$29&gt;=2.5,$H$29&lt;=60,$H$29&gt;=5,$K$29&lt;=3),$H$29,""))</f>
        <v/>
      </c>
      <c r="N29" s="109" t="str">
        <f>IF($G$29="","",IF(AND($G$29&gt;=2.5,$H$29&gt;60,$K$29&gt;6),ROUND($G$29/500,2)*500,""))</f>
        <v/>
      </c>
      <c r="O29" s="109" t="str">
        <f>IF($G$29="","",IF(AND($G$29&gt;=2.5,$H$29&gt;60,$K$29&lt;=6),$H$29,""))</f>
        <v/>
      </c>
      <c r="P29" s="109" t="str">
        <f>IF($G$29="","",IF(AND($G$29&lt;2.5,$K$29&gt;3),$G$29,""))</f>
        <v/>
      </c>
      <c r="Q29" s="109" t="str">
        <f>IF($G$29="","",IF(AND($G$29&lt;2.5,$H$29&gt;=2.5,$K$29&lt;=3),$H$29,""))</f>
        <v/>
      </c>
      <c r="R29" s="109" t="str">
        <f>IF($G$29="","",IF(AND($G$29&lt;2.5,$H$29&lt;2.5),$G$29,""))</f>
        <v/>
      </c>
      <c r="S29" s="109" t="str">
        <f>IF($G$29="","",IF(AND($G$29&gt;=2.5,$H$29&lt;=2.5),ROUND($G$29/500,2)*500,""))</f>
        <v/>
      </c>
    </row>
    <row r="30" spans="1:19" ht="6" customHeight="1" x14ac:dyDescent="0.25">
      <c r="A30" s="29"/>
      <c r="B30" s="8"/>
      <c r="C30" s="9"/>
      <c r="D30" s="9"/>
      <c r="E30" s="42"/>
      <c r="F30" s="42"/>
      <c r="G30" s="42"/>
      <c r="H30" s="80"/>
      <c r="I30" s="75"/>
    </row>
    <row r="31" spans="1:19" ht="15" hidden="1" x14ac:dyDescent="0.25">
      <c r="A31" s="29" t="s">
        <v>47</v>
      </c>
      <c r="B31" s="8"/>
      <c r="C31" s="9"/>
      <c r="D31" s="9"/>
      <c r="E31" s="53"/>
      <c r="F31" s="53"/>
      <c r="G31" s="86" t="str">
        <f>IFERROR(IF(G29&lt;2.5,G29,ROUND(G29/500,2)*500),"")</f>
        <v/>
      </c>
      <c r="H31" s="76"/>
      <c r="I31" s="75"/>
      <c r="K31" s="90"/>
    </row>
    <row r="32" spans="1:19" s="36" customFormat="1" ht="2.25" customHeight="1" x14ac:dyDescent="0.2">
      <c r="A32" s="96"/>
      <c r="B32" s="37"/>
      <c r="C32" s="37"/>
      <c r="D32" s="37"/>
      <c r="E32" s="37"/>
      <c r="F32" s="37"/>
      <c r="G32" s="37"/>
      <c r="H32" s="38"/>
      <c r="I32" s="83"/>
      <c r="J32" s="23"/>
      <c r="K32" s="23"/>
      <c r="L32" s="23"/>
      <c r="M32" s="23"/>
      <c r="N32" s="23"/>
      <c r="O32" s="23"/>
      <c r="P32" s="23"/>
      <c r="Q32" s="23"/>
      <c r="R32" s="23"/>
      <c r="S32" s="23"/>
    </row>
    <row r="33" spans="1:19" s="36" customFormat="1" ht="6" customHeight="1" x14ac:dyDescent="0.2">
      <c r="A33" s="96"/>
      <c r="B33" s="37"/>
      <c r="C33" s="37"/>
      <c r="D33" s="37"/>
      <c r="E33" s="37"/>
      <c r="F33" s="37"/>
      <c r="G33" s="37"/>
      <c r="H33" s="38"/>
      <c r="I33" s="83"/>
      <c r="J33" s="23"/>
      <c r="K33" s="23"/>
      <c r="L33" s="23"/>
      <c r="M33" s="23"/>
      <c r="N33" s="23"/>
      <c r="O33" s="23"/>
      <c r="P33" s="23"/>
      <c r="Q33" s="23"/>
      <c r="R33" s="23"/>
      <c r="S33" s="23"/>
    </row>
    <row r="34" spans="1:19" ht="15.75" x14ac:dyDescent="0.25">
      <c r="A34" s="28" t="s">
        <v>52</v>
      </c>
      <c r="B34" s="1"/>
      <c r="C34" s="1"/>
      <c r="D34" s="6"/>
      <c r="E34" s="7"/>
      <c r="F34" s="7"/>
      <c r="G34" s="7"/>
      <c r="H34" s="80"/>
      <c r="I34" s="75"/>
    </row>
    <row r="35" spans="1:19" ht="9.75" customHeight="1" x14ac:dyDescent="0.25">
      <c r="A35" s="22"/>
      <c r="B35" s="9"/>
      <c r="C35" s="2"/>
      <c r="D35" s="8"/>
      <c r="E35" s="9"/>
      <c r="F35" s="9"/>
      <c r="G35" s="9"/>
      <c r="H35" s="80"/>
      <c r="I35" s="75"/>
    </row>
    <row r="36" spans="1:19" ht="15.75" x14ac:dyDescent="0.25">
      <c r="A36" s="45" t="s">
        <v>63</v>
      </c>
      <c r="B36" s="9"/>
      <c r="C36" s="2"/>
      <c r="D36" s="8"/>
      <c r="E36" s="23"/>
      <c r="F36" s="9"/>
      <c r="G36" s="9"/>
      <c r="H36" s="80"/>
      <c r="I36" s="75"/>
    </row>
    <row r="37" spans="1:19" ht="15.75" x14ac:dyDescent="0.25">
      <c r="A37" s="22" t="s">
        <v>22</v>
      </c>
      <c r="B37" s="9"/>
      <c r="C37" s="2"/>
      <c r="D37" s="8"/>
      <c r="E37" s="9"/>
      <c r="F37" s="9"/>
      <c r="G37" s="131"/>
      <c r="H37" s="80"/>
      <c r="I37" s="75"/>
    </row>
    <row r="38" spans="1:19" ht="15" x14ac:dyDescent="0.25">
      <c r="A38" s="22" t="s">
        <v>23</v>
      </c>
      <c r="B38" s="9"/>
      <c r="C38" s="118" t="str">
        <f>IF(AND(G37="x",G38="x"),"Seulement marquer une croix!","")</f>
        <v/>
      </c>
      <c r="D38" s="8"/>
      <c r="E38" s="9"/>
      <c r="F38" s="9"/>
      <c r="G38" s="131"/>
      <c r="H38" s="80"/>
      <c r="I38" s="75"/>
    </row>
    <row r="39" spans="1:19" s="35" customFormat="1" ht="1.5" customHeight="1" x14ac:dyDescent="0.2">
      <c r="A39" s="22"/>
      <c r="B39" s="36"/>
      <c r="C39" s="36"/>
      <c r="D39" s="36"/>
      <c r="E39" s="36"/>
      <c r="F39" s="36"/>
      <c r="G39" s="73" t="str">
        <f>IF(ISTEXT(I29),"",I29*0.6)</f>
        <v/>
      </c>
      <c r="H39" s="38"/>
      <c r="I39" s="83"/>
      <c r="J39" s="21"/>
      <c r="K39" s="21"/>
      <c r="L39" s="21"/>
      <c r="M39" s="21"/>
      <c r="N39" s="21"/>
      <c r="O39" s="21"/>
      <c r="P39" s="21"/>
      <c r="Q39" s="21"/>
      <c r="R39" s="21"/>
      <c r="S39" s="21"/>
    </row>
    <row r="40" spans="1:19" ht="3" customHeight="1" thickBot="1" x14ac:dyDescent="0.3">
      <c r="A40" s="22"/>
      <c r="B40" s="9"/>
      <c r="C40" s="2"/>
      <c r="D40" s="119"/>
      <c r="E40" s="9"/>
      <c r="F40" s="9"/>
      <c r="G40" s="73" t="str">
        <f>IF(G37="x",(G39+3.5),IF(G38="x",(G39+7),G39))</f>
        <v/>
      </c>
      <c r="H40" s="80"/>
      <c r="I40" s="75"/>
    </row>
    <row r="41" spans="1:19" s="26" customFormat="1" ht="15.75" thickBot="1" x14ac:dyDescent="0.3">
      <c r="A41" s="11" t="s">
        <v>27</v>
      </c>
      <c r="B41" s="14"/>
      <c r="C41" s="4"/>
      <c r="D41" s="3"/>
      <c r="E41" s="47"/>
      <c r="F41" s="47"/>
      <c r="G41" s="125" t="str">
        <f>IFERROR(G40,"")</f>
        <v/>
      </c>
      <c r="H41" s="25"/>
      <c r="I41" s="102" t="str">
        <f>$G$41</f>
        <v/>
      </c>
    </row>
    <row r="42" spans="1:19" s="36" customFormat="1" ht="6" customHeight="1" x14ac:dyDescent="0.2">
      <c r="A42" s="96"/>
      <c r="B42" s="37"/>
      <c r="C42" s="37"/>
      <c r="D42" s="37"/>
      <c r="E42" s="37"/>
      <c r="F42" s="37"/>
      <c r="G42" s="37"/>
      <c r="H42" s="38"/>
      <c r="I42" s="83"/>
      <c r="J42" s="23"/>
      <c r="K42" s="23"/>
      <c r="L42" s="23"/>
      <c r="M42" s="23"/>
      <c r="N42" s="23"/>
      <c r="O42" s="23"/>
      <c r="P42" s="23"/>
      <c r="Q42" s="23"/>
      <c r="R42" s="23"/>
      <c r="S42" s="23"/>
    </row>
    <row r="43" spans="1:19" ht="15" x14ac:dyDescent="0.25">
      <c r="A43" s="28" t="s">
        <v>28</v>
      </c>
      <c r="B43" s="120"/>
      <c r="C43" s="76"/>
      <c r="D43" s="9"/>
      <c r="E43" s="7"/>
      <c r="F43" s="7"/>
      <c r="G43" s="121" t="s">
        <v>752</v>
      </c>
      <c r="H43" s="80"/>
      <c r="I43" s="75"/>
    </row>
    <row r="44" spans="1:19" ht="6" customHeight="1" x14ac:dyDescent="0.25">
      <c r="A44" s="48"/>
      <c r="B44" s="2"/>
      <c r="C44" s="2"/>
      <c r="D44" s="8"/>
      <c r="E44" s="9"/>
      <c r="F44" s="9"/>
      <c r="G44" s="9"/>
      <c r="H44" s="80"/>
      <c r="I44" s="75"/>
    </row>
    <row r="45" spans="1:19" ht="15.75" x14ac:dyDescent="0.25">
      <c r="A45" s="22" t="s">
        <v>40</v>
      </c>
      <c r="B45" s="2"/>
      <c r="C45" s="2"/>
      <c r="D45" s="8"/>
      <c r="E45" s="9"/>
      <c r="F45" s="9"/>
      <c r="G45" s="9"/>
      <c r="H45" s="80"/>
      <c r="I45" s="75"/>
    </row>
    <row r="46" spans="1:19" ht="16.5" x14ac:dyDescent="0.2">
      <c r="A46" s="49" t="s">
        <v>469</v>
      </c>
      <c r="B46" s="16"/>
      <c r="C46" s="12"/>
      <c r="D46" s="13"/>
      <c r="E46" s="15" t="s">
        <v>24</v>
      </c>
      <c r="F46" s="9"/>
      <c r="G46" s="9"/>
      <c r="H46" s="80"/>
      <c r="I46" s="75"/>
    </row>
    <row r="47" spans="1:19" s="35" customFormat="1" ht="6" customHeight="1" x14ac:dyDescent="0.2">
      <c r="A47" s="38"/>
      <c r="B47" s="36"/>
      <c r="C47" s="36"/>
      <c r="D47" s="36"/>
      <c r="E47" s="36"/>
      <c r="F47" s="36"/>
      <c r="G47" s="36"/>
      <c r="H47" s="38"/>
      <c r="I47" s="83"/>
      <c r="J47" s="21"/>
      <c r="K47" s="21"/>
      <c r="L47" s="21"/>
      <c r="M47" s="21"/>
      <c r="N47" s="21"/>
      <c r="O47" s="21"/>
      <c r="P47" s="21"/>
      <c r="Q47" s="21"/>
      <c r="R47" s="21"/>
      <c r="S47" s="21"/>
    </row>
    <row r="48" spans="1:19" x14ac:dyDescent="0.2">
      <c r="A48" s="22" t="s">
        <v>25</v>
      </c>
      <c r="B48" s="9"/>
      <c r="C48" s="9"/>
      <c r="E48" s="9">
        <v>38</v>
      </c>
      <c r="F48" s="9" t="s">
        <v>18</v>
      </c>
      <c r="G48" s="72"/>
      <c r="H48" s="80"/>
      <c r="I48" s="75"/>
    </row>
    <row r="49" spans="1:19" x14ac:dyDescent="0.2">
      <c r="A49" s="22" t="s">
        <v>760</v>
      </c>
      <c r="B49" s="9"/>
      <c r="C49" s="9"/>
      <c r="E49" s="9">
        <v>39</v>
      </c>
      <c r="F49" s="9" t="s">
        <v>18</v>
      </c>
      <c r="G49" s="72"/>
      <c r="H49" s="80"/>
      <c r="I49" s="75"/>
    </row>
    <row r="50" spans="1:19" s="35" customFormat="1" ht="6" customHeight="1" x14ac:dyDescent="0.2">
      <c r="A50" s="38"/>
      <c r="B50" s="36"/>
      <c r="C50" s="36"/>
      <c r="D50" s="36"/>
      <c r="E50" s="36"/>
      <c r="F50" s="36"/>
      <c r="G50" s="74"/>
      <c r="H50" s="38"/>
      <c r="I50" s="83"/>
      <c r="J50" s="21"/>
      <c r="K50" s="21"/>
      <c r="L50" s="21"/>
      <c r="M50" s="21"/>
      <c r="N50" s="21"/>
      <c r="O50" s="21"/>
      <c r="P50" s="21"/>
      <c r="Q50" s="21"/>
      <c r="R50" s="21"/>
      <c r="S50" s="21"/>
    </row>
    <row r="51" spans="1:19" ht="15" x14ac:dyDescent="0.25">
      <c r="A51" s="22" t="s">
        <v>41</v>
      </c>
      <c r="B51" s="9"/>
      <c r="C51" s="9"/>
      <c r="D51" s="8"/>
      <c r="E51" s="9"/>
      <c r="F51" s="9"/>
      <c r="G51" s="128">
        <f>G48*E48/39 + G49*E49/39</f>
        <v>0</v>
      </c>
      <c r="H51" s="80"/>
      <c r="I51" s="75"/>
    </row>
    <row r="52" spans="1:19" s="35" customFormat="1" ht="6" customHeight="1" x14ac:dyDescent="0.2">
      <c r="A52" s="38"/>
      <c r="B52" s="36"/>
      <c r="C52" s="36"/>
      <c r="D52" s="36"/>
      <c r="E52" s="36"/>
      <c r="F52" s="36"/>
      <c r="G52" s="74"/>
      <c r="H52" s="38"/>
      <c r="I52" s="83"/>
      <c r="J52" s="21"/>
      <c r="K52" s="21"/>
      <c r="L52" s="21"/>
      <c r="M52" s="21"/>
      <c r="N52" s="21"/>
      <c r="O52" s="21"/>
      <c r="P52" s="21"/>
      <c r="Q52" s="21"/>
      <c r="R52" s="21"/>
      <c r="S52" s="21"/>
    </row>
    <row r="53" spans="1:19" x14ac:dyDescent="0.2">
      <c r="A53" s="22" t="s">
        <v>46</v>
      </c>
      <c r="B53" s="9"/>
      <c r="C53" s="9"/>
      <c r="D53" s="9"/>
      <c r="E53" s="9"/>
      <c r="F53" s="122">
        <f>ROUND(G51*0.106+G53*0.194,3)</f>
        <v>0</v>
      </c>
      <c r="G53" s="72"/>
      <c r="H53" s="80"/>
      <c r="I53" s="75"/>
    </row>
    <row r="54" spans="1:19" ht="15" thickBot="1" x14ac:dyDescent="0.25">
      <c r="A54" s="22" t="s">
        <v>58</v>
      </c>
      <c r="B54" s="9"/>
      <c r="C54" s="9"/>
      <c r="D54" s="9"/>
      <c r="E54" s="9"/>
      <c r="F54" s="9"/>
      <c r="G54" s="9"/>
      <c r="H54" s="80"/>
      <c r="I54" s="75"/>
      <c r="K54" s="109" t="s">
        <v>448</v>
      </c>
      <c r="L54" s="109" t="s">
        <v>454</v>
      </c>
      <c r="M54" s="109" t="s">
        <v>455</v>
      </c>
      <c r="N54" s="109" t="s">
        <v>456</v>
      </c>
      <c r="O54" s="109" t="s">
        <v>457</v>
      </c>
      <c r="P54" s="109" t="s">
        <v>458</v>
      </c>
      <c r="Q54" s="109" t="s">
        <v>459</v>
      </c>
      <c r="R54" s="109" t="s">
        <v>460</v>
      </c>
      <c r="S54" s="109" t="s">
        <v>461</v>
      </c>
    </row>
    <row r="55" spans="1:19" s="35" customFormat="1" ht="6" hidden="1" customHeight="1" thickBot="1" x14ac:dyDescent="0.25">
      <c r="A55" s="38"/>
      <c r="B55" s="36"/>
      <c r="C55" s="36"/>
      <c r="D55" s="36"/>
      <c r="E55" s="36"/>
      <c r="F55" s="36"/>
      <c r="G55" s="74"/>
      <c r="H55" s="38"/>
      <c r="I55" s="83"/>
      <c r="J55" s="21"/>
      <c r="K55" s="109"/>
      <c r="L55" s="109"/>
      <c r="M55" s="109"/>
      <c r="N55" s="109"/>
      <c r="O55" s="109"/>
      <c r="P55" s="109"/>
      <c r="Q55" s="109"/>
      <c r="R55" s="109"/>
      <c r="S55" s="109"/>
    </row>
    <row r="56" spans="1:19" ht="15.75" thickBot="1" x14ac:dyDescent="0.3">
      <c r="A56" s="29" t="s">
        <v>49</v>
      </c>
      <c r="B56" s="8"/>
      <c r="C56" s="5"/>
      <c r="D56" s="9"/>
      <c r="E56" s="46"/>
      <c r="F56" s="46"/>
      <c r="G56" s="130" t="str">
        <f>IF(F53&lt;&gt;0,F53,"")</f>
        <v/>
      </c>
      <c r="H56" s="101" t="str">
        <f>IF(ISERROR(VLOOKUP(D3,Tabelle1!$B$10:$F$455,5,FALSE)),"",VLOOKUP(D3,Tabelle1!$B$10:$F$455,5,FALSE))</f>
        <v/>
      </c>
      <c r="I56" s="102" t="str">
        <f>IFERROR(ROUND(IF(L56&lt;&gt;"",L56,IF(M56&lt;&gt;"",M56,IF(N56&lt;&gt;"",N56,IF(O56&lt;&gt;"",O56,IF(P56&lt;&gt;"",P56,IF(Q56&lt;&gt;"",Q56,IF(R56&lt;&gt;"",R56,IF(S56&lt;&gt;"",S56,"")))))))),2),"")</f>
        <v/>
      </c>
      <c r="K56" s="111">
        <f>IF(G56="",0,ABS(H56-G56))</f>
        <v>0</v>
      </c>
      <c r="L56" s="109" t="str">
        <f>IF($G$56="","",IF(AND($G$56&gt;=2.5,$H$56&lt;=60,$H$56&gt;=5,$K$56&gt;3),ROUND($G$56/500,2)*500,""))</f>
        <v/>
      </c>
      <c r="M56" s="109" t="str">
        <f>IF($G$56="","",IF(AND($G$56&gt;=2.5,$H$56&lt;=60,$H$56&gt;=5,$K$56&lt;=3),$H$56,""))</f>
        <v/>
      </c>
      <c r="N56" s="109" t="str">
        <f>IF($G$56="","",IF(AND($G$56&gt;=2.5,$H$56&gt;60,$K$56&gt;6),ROUND($G$56/500,2)*500,""))</f>
        <v/>
      </c>
      <c r="O56" s="109" t="str">
        <f>IF($G$56="","",IF(AND($G$56&gt;=2.5,$H$56&gt;60,$K$56&lt;=6),$H$56,""))</f>
        <v/>
      </c>
      <c r="P56" s="109" t="str">
        <f>IF($G$56="","",IF(AND($G$56&lt;2.5,$K$56&gt;3),$G$56,""))</f>
        <v/>
      </c>
      <c r="Q56" s="109" t="str">
        <f>IF($G$56="","",IF($G$56="","",IF(AND($G$56&lt;2.5,$H$56&gt;=2.5,$K$56&lt;=3),$H$56,"")))</f>
        <v/>
      </c>
      <c r="R56" s="109" t="str">
        <f>IF($G$56="","",IF(AND($G$56&lt;2.5,$H$56&lt;2.5),$G$56,""))</f>
        <v/>
      </c>
      <c r="S56" s="109" t="str">
        <f>IF($G$56="","",IF(AND($G$56&gt;=2.5,$H$56&lt;=2.5),ROUND($G$56/500,2)*500,""))</f>
        <v/>
      </c>
    </row>
    <row r="57" spans="1:19" ht="15" x14ac:dyDescent="0.25">
      <c r="A57" s="45"/>
      <c r="B57" s="8"/>
      <c r="C57" s="5"/>
      <c r="D57" s="9"/>
      <c r="E57" s="44"/>
      <c r="F57" s="44"/>
      <c r="G57" s="44"/>
      <c r="H57" s="80"/>
      <c r="I57" s="75"/>
    </row>
    <row r="58" spans="1:19" ht="15" x14ac:dyDescent="0.25">
      <c r="A58" s="29" t="s">
        <v>48</v>
      </c>
      <c r="B58" s="8"/>
      <c r="C58" s="5"/>
      <c r="D58" s="9"/>
      <c r="E58" s="44"/>
      <c r="F58" s="44"/>
      <c r="G58" s="87" t="str">
        <f>IFERROR(IF(G56&lt;2.5,G56,ROUND(G56/500,2)*500),"")</f>
        <v/>
      </c>
      <c r="H58" s="76"/>
      <c r="I58" s="83"/>
    </row>
    <row r="59" spans="1:19" s="36" customFormat="1" ht="12.75" x14ac:dyDescent="0.2">
      <c r="A59" s="96"/>
      <c r="B59" s="37"/>
      <c r="C59" s="37"/>
      <c r="D59" s="37"/>
      <c r="E59" s="37"/>
      <c r="F59" s="37"/>
      <c r="G59" s="37"/>
      <c r="H59" s="38"/>
      <c r="I59" s="83"/>
      <c r="J59" s="23"/>
      <c r="K59" s="23"/>
      <c r="L59" s="23"/>
      <c r="M59" s="23"/>
      <c r="N59" s="23"/>
      <c r="O59" s="23"/>
      <c r="P59" s="23"/>
      <c r="Q59" s="23"/>
      <c r="R59" s="23"/>
      <c r="S59" s="23"/>
    </row>
    <row r="60" spans="1:19" s="36" customFormat="1" ht="5.25" customHeight="1" x14ac:dyDescent="0.2">
      <c r="A60" s="96"/>
      <c r="B60" s="37"/>
      <c r="C60" s="37"/>
      <c r="D60" s="37"/>
      <c r="E60" s="37"/>
      <c r="F60" s="37"/>
      <c r="G60" s="37"/>
      <c r="H60" s="38"/>
      <c r="I60" s="83"/>
      <c r="J60" s="23"/>
      <c r="K60" s="23"/>
      <c r="L60" s="23"/>
      <c r="M60" s="23"/>
      <c r="N60" s="23"/>
      <c r="O60" s="23"/>
      <c r="P60" s="23"/>
      <c r="Q60" s="23"/>
      <c r="R60" s="23"/>
      <c r="S60" s="23"/>
    </row>
    <row r="61" spans="1:19" ht="15.75" x14ac:dyDescent="0.25">
      <c r="A61" s="28" t="s">
        <v>758</v>
      </c>
      <c r="B61" s="120"/>
      <c r="C61" s="1"/>
      <c r="D61" s="6"/>
      <c r="E61" s="7"/>
      <c r="F61" s="7"/>
      <c r="G61" s="7"/>
      <c r="H61" s="80"/>
      <c r="I61" s="75"/>
    </row>
    <row r="62" spans="1:19" ht="12" customHeight="1" x14ac:dyDescent="0.25">
      <c r="A62" s="55" t="s">
        <v>753</v>
      </c>
      <c r="B62" s="2"/>
      <c r="C62" s="2"/>
      <c r="D62" s="8"/>
      <c r="E62" s="9"/>
      <c r="F62" s="9"/>
      <c r="G62" s="9"/>
      <c r="H62" s="80"/>
      <c r="I62" s="75"/>
    </row>
    <row r="63" spans="1:19" x14ac:dyDescent="0.2">
      <c r="A63" s="162" t="s">
        <v>800</v>
      </c>
      <c r="B63" s="9"/>
      <c r="C63" s="76"/>
      <c r="D63" s="9"/>
      <c r="E63" s="50"/>
      <c r="F63" s="51"/>
      <c r="G63" s="72"/>
      <c r="H63" s="80"/>
      <c r="I63" s="75"/>
      <c r="J63" s="17">
        <f>IF(ISBLANK(G63),0,G63)</f>
        <v>0</v>
      </c>
    </row>
    <row r="64" spans="1:19" ht="15" thickBot="1" x14ac:dyDescent="0.25">
      <c r="A64" s="162" t="s">
        <v>803</v>
      </c>
      <c r="B64" s="9"/>
      <c r="C64" s="76"/>
      <c r="D64" s="9"/>
      <c r="E64" s="50"/>
      <c r="F64" s="51"/>
      <c r="G64" s="72"/>
      <c r="H64" s="80"/>
      <c r="I64" s="75"/>
      <c r="J64" s="17">
        <f>IF(ISBLANK(G64),0,G64)</f>
        <v>0</v>
      </c>
    </row>
    <row r="65" spans="1:19" ht="15.75" thickBot="1" x14ac:dyDescent="0.3">
      <c r="A65" s="172" t="s">
        <v>755</v>
      </c>
      <c r="B65" s="8"/>
      <c r="C65" s="5"/>
      <c r="D65" s="9"/>
      <c r="E65" s="44"/>
      <c r="F65" s="44"/>
      <c r="G65" s="129" t="str">
        <f>IF(AND(G63="",G64=""),"",(G63+G64)*1)</f>
        <v/>
      </c>
      <c r="H65" s="76"/>
      <c r="I65" s="102" t="str">
        <f>G65</f>
        <v/>
      </c>
    </row>
    <row r="66" spans="1:19" s="36" customFormat="1" ht="11.25" customHeight="1" x14ac:dyDescent="0.2">
      <c r="A66" s="96"/>
      <c r="B66" s="37"/>
      <c r="C66" s="37"/>
      <c r="D66" s="37"/>
      <c r="E66" s="37"/>
      <c r="F66" s="37"/>
      <c r="G66" s="37"/>
      <c r="H66" s="38"/>
      <c r="I66" s="83"/>
      <c r="J66" s="23"/>
      <c r="K66" s="23"/>
      <c r="L66" s="23"/>
      <c r="M66" s="23"/>
      <c r="N66" s="23"/>
      <c r="O66" s="23"/>
      <c r="P66" s="23"/>
      <c r="Q66" s="23"/>
      <c r="R66" s="23"/>
      <c r="S66" s="23"/>
    </row>
    <row r="67" spans="1:19" s="36" customFormat="1" ht="4.5" customHeight="1" x14ac:dyDescent="0.2">
      <c r="A67" s="96"/>
      <c r="B67" s="37"/>
      <c r="C67" s="37"/>
      <c r="D67" s="37"/>
      <c r="E67" s="37"/>
      <c r="F67" s="37"/>
      <c r="G67" s="37"/>
      <c r="H67" s="38"/>
      <c r="I67" s="83"/>
      <c r="J67" s="23"/>
      <c r="K67" s="23"/>
      <c r="L67" s="23"/>
      <c r="M67" s="23"/>
      <c r="N67" s="23"/>
      <c r="O67" s="23"/>
      <c r="P67" s="23"/>
      <c r="Q67" s="23"/>
      <c r="R67" s="23"/>
      <c r="S67" s="23"/>
    </row>
    <row r="68" spans="1:19" ht="15" customHeight="1" x14ac:dyDescent="0.25">
      <c r="A68" s="28" t="s">
        <v>59</v>
      </c>
      <c r="B68" s="120"/>
      <c r="C68" s="1"/>
      <c r="D68" s="6"/>
      <c r="E68" s="7"/>
      <c r="F68" s="7"/>
      <c r="G68" s="7"/>
      <c r="H68" s="80"/>
      <c r="I68" s="75"/>
    </row>
    <row r="69" spans="1:19" ht="12" customHeight="1" x14ac:dyDescent="0.25">
      <c r="A69" s="55" t="s">
        <v>754</v>
      </c>
      <c r="B69" s="2"/>
      <c r="C69" s="2"/>
      <c r="D69" s="8"/>
      <c r="E69" s="9"/>
      <c r="F69" s="9"/>
      <c r="G69" s="9"/>
      <c r="H69" s="80"/>
      <c r="I69" s="75"/>
    </row>
    <row r="70" spans="1:19" x14ac:dyDescent="0.2">
      <c r="A70" s="22" t="s">
        <v>1120</v>
      </c>
      <c r="B70" s="9"/>
      <c r="C70" s="76"/>
      <c r="D70" s="9"/>
      <c r="E70" s="50"/>
      <c r="F70" s="51"/>
      <c r="G70" s="72"/>
      <c r="H70" s="80"/>
      <c r="I70" s="75"/>
      <c r="J70" s="17">
        <f>IF(ISBLANK(G70),0,G70)</f>
        <v>0</v>
      </c>
    </row>
    <row r="71" spans="1:19" x14ac:dyDescent="0.2">
      <c r="A71" s="22" t="s">
        <v>1121</v>
      </c>
      <c r="B71" s="9"/>
      <c r="C71" s="76"/>
      <c r="D71" s="9"/>
      <c r="E71" s="50"/>
      <c r="F71" s="51"/>
      <c r="G71" s="72"/>
      <c r="H71" s="80"/>
      <c r="I71" s="75"/>
      <c r="J71" s="17">
        <f>IF(ISBLANK(G71),0,G71)</f>
        <v>0</v>
      </c>
    </row>
    <row r="72" spans="1:19" ht="12" customHeight="1" thickBot="1" x14ac:dyDescent="0.3">
      <c r="A72" s="45"/>
      <c r="B72" s="8"/>
      <c r="C72" s="5"/>
      <c r="D72" s="54" t="str">
        <f>IF(AND(J71&gt;=1,J70=0),"Anz. Mentorate erfassen","")</f>
        <v/>
      </c>
      <c r="E72" s="44"/>
      <c r="F72" s="44"/>
      <c r="G72" s="44"/>
      <c r="H72" s="80"/>
      <c r="I72" s="75"/>
    </row>
    <row r="73" spans="1:19" ht="15.75" thickBot="1" x14ac:dyDescent="0.3">
      <c r="A73" s="29" t="s">
        <v>470</v>
      </c>
      <c r="B73" s="8"/>
      <c r="C73" s="5"/>
      <c r="D73" s="9"/>
      <c r="E73" s="44"/>
      <c r="F73" s="44"/>
      <c r="G73" s="129" t="str">
        <f>IF(G70="","",(G70+G71)*3)</f>
        <v/>
      </c>
      <c r="H73" s="76"/>
      <c r="I73" s="102" t="str">
        <f>G73</f>
        <v/>
      </c>
    </row>
    <row r="74" spans="1:19" s="36" customFormat="1" ht="3" customHeight="1" x14ac:dyDescent="0.2">
      <c r="A74" s="96"/>
      <c r="B74" s="37"/>
      <c r="C74" s="37"/>
      <c r="D74" s="37"/>
      <c r="E74" s="37"/>
      <c r="F74" s="37"/>
      <c r="G74" s="37"/>
      <c r="H74" s="96"/>
      <c r="I74" s="123"/>
      <c r="J74" s="23"/>
      <c r="K74" s="23"/>
      <c r="L74" s="23"/>
      <c r="M74" s="23"/>
      <c r="N74" s="23"/>
      <c r="O74" s="23"/>
      <c r="P74" s="23"/>
      <c r="Q74" s="23"/>
      <c r="R74" s="23"/>
      <c r="S74" s="23"/>
    </row>
    <row r="75" spans="1:19" ht="15" x14ac:dyDescent="0.25">
      <c r="A75" s="32" t="s">
        <v>1115</v>
      </c>
      <c r="B75" s="6"/>
      <c r="C75" s="78"/>
      <c r="D75" s="7"/>
      <c r="E75" s="79"/>
      <c r="F75" s="79"/>
      <c r="G75" s="79"/>
      <c r="H75" s="85"/>
      <c r="I75" s="85"/>
    </row>
    <row r="76" spans="1:19" ht="15" x14ac:dyDescent="0.25">
      <c r="A76" s="32" t="s">
        <v>762</v>
      </c>
      <c r="B76" s="8"/>
      <c r="C76" s="5"/>
      <c r="D76" s="9"/>
      <c r="E76" s="33"/>
      <c r="F76" s="33"/>
      <c r="G76" s="33"/>
      <c r="H76" s="76"/>
      <c r="I76" s="76"/>
    </row>
    <row r="77" spans="1:19" ht="15" x14ac:dyDescent="0.25">
      <c r="A77" s="32" t="s">
        <v>60</v>
      </c>
      <c r="B77" s="8"/>
      <c r="C77" s="5"/>
      <c r="D77" s="9"/>
      <c r="E77" s="33"/>
      <c r="F77" s="33"/>
      <c r="G77" s="33"/>
      <c r="H77" s="76"/>
      <c r="I77" s="76"/>
    </row>
    <row r="78" spans="1:19" ht="15" x14ac:dyDescent="0.25">
      <c r="A78" s="32" t="s">
        <v>1122</v>
      </c>
      <c r="B78" s="8"/>
      <c r="C78" s="5"/>
      <c r="D78" s="9"/>
      <c r="E78" s="33"/>
      <c r="F78" s="33"/>
      <c r="G78" s="33"/>
      <c r="H78" s="76"/>
      <c r="I78" s="76"/>
    </row>
    <row r="79" spans="1:19" ht="6.75" customHeight="1" x14ac:dyDescent="0.25">
      <c r="A79" s="32"/>
      <c r="B79" s="8"/>
      <c r="C79" s="5"/>
      <c r="D79" s="9"/>
      <c r="E79" s="33"/>
      <c r="F79" s="33"/>
      <c r="G79" s="33"/>
      <c r="H79" s="76"/>
      <c r="I79" s="76"/>
    </row>
    <row r="80" spans="1:19" ht="15.75" x14ac:dyDescent="0.25">
      <c r="A80" s="19" t="s">
        <v>26</v>
      </c>
      <c r="B80" s="2"/>
      <c r="C80" s="2"/>
      <c r="D80" s="8"/>
      <c r="E80" s="9"/>
      <c r="F80" s="9"/>
      <c r="G80" s="9"/>
      <c r="H80" s="76"/>
      <c r="I80" s="76"/>
    </row>
    <row r="81" spans="1:9" ht="9.9499999999999993" customHeight="1" x14ac:dyDescent="0.25">
      <c r="A81" s="8"/>
      <c r="B81" s="2"/>
      <c r="C81" s="2"/>
      <c r="D81" s="8"/>
      <c r="E81" s="9"/>
      <c r="F81" s="9"/>
      <c r="G81" s="9"/>
      <c r="H81" s="76"/>
      <c r="I81" s="76"/>
    </row>
    <row r="82" spans="1:9" x14ac:dyDescent="0.2">
      <c r="A82" s="21" t="s">
        <v>29</v>
      </c>
      <c r="B82" s="21" t="s">
        <v>30</v>
      </c>
      <c r="D82" s="17"/>
      <c r="H82" s="76"/>
      <c r="I82" s="76"/>
    </row>
    <row r="83" spans="1:9" s="20" customFormat="1" ht="12" customHeight="1" x14ac:dyDescent="0.2">
      <c r="A83" s="17"/>
      <c r="B83" s="17"/>
      <c r="D83" s="17"/>
      <c r="H83" s="76"/>
      <c r="I83" s="76"/>
    </row>
    <row r="84" spans="1:9" s="20" customFormat="1" x14ac:dyDescent="0.2">
      <c r="A84" s="21" t="s">
        <v>29</v>
      </c>
      <c r="B84" s="21" t="s">
        <v>61</v>
      </c>
      <c r="C84" s="17"/>
      <c r="D84" s="17"/>
      <c r="H84" s="76"/>
      <c r="I84" s="76"/>
    </row>
    <row r="85" spans="1:9" s="20" customFormat="1" ht="12" customHeight="1" x14ac:dyDescent="0.2">
      <c r="A85" s="17"/>
      <c r="B85" s="17"/>
      <c r="D85" s="17"/>
      <c r="H85" s="76"/>
      <c r="I85" s="76"/>
    </row>
    <row r="86" spans="1:9" s="20" customFormat="1" x14ac:dyDescent="0.2">
      <c r="A86" s="21" t="s">
        <v>29</v>
      </c>
      <c r="B86" s="21" t="s">
        <v>31</v>
      </c>
      <c r="C86" s="17"/>
      <c r="D86" s="17"/>
      <c r="H86" s="76"/>
      <c r="I86" s="76"/>
    </row>
    <row r="87" spans="1:9" ht="7.5" customHeight="1" x14ac:dyDescent="0.2">
      <c r="H87" s="76"/>
      <c r="I87" s="76"/>
    </row>
  </sheetData>
  <sheetProtection algorithmName="SHA-512" hashValue="Hb+5vSYK2wlUw/w+DMHta0D4dlCp8SkkR4Qj8YxbAVVzesCd/f8r8NaAIicYngaiHSrzodFs13E3SkfxP+YqOw==" saltValue="tyoS8DrMF79X7n94cyRKFA==" spinCount="100000" sheet="1" objects="1" scenarios="1" selectLockedCells="1"/>
  <mergeCells count="10">
    <mergeCell ref="H7:H10"/>
    <mergeCell ref="I7:I10"/>
    <mergeCell ref="F28:G28"/>
    <mergeCell ref="B3:C3"/>
    <mergeCell ref="E3:G3"/>
    <mergeCell ref="H3:I6"/>
    <mergeCell ref="B4:C4"/>
    <mergeCell ref="D4:G4"/>
    <mergeCell ref="B5:C5"/>
    <mergeCell ref="D5:G5"/>
  </mergeCells>
  <conditionalFormatting sqref="D4:G4">
    <cfRule type="cellIs" dxfId="2" priority="1" stopIfTrue="1" operator="equal">
      <formula>"SOE-Key ungültig"</formula>
    </cfRule>
  </conditionalFormatting>
  <hyperlinks>
    <hyperlink ref="E3:G3" location="'Recherch US-Key'!A1" display="US-Key inconnu" xr:uid="{00000000-0004-0000-0100-000000000000}"/>
  </hyperlinks>
  <pageMargins left="0.43307086614173229" right="0.15748031496062992" top="0.35433070866141736" bottom="0.19685039370078741" header="0.35433070866141736" footer="0.27559055118110237"/>
  <pageSetup paperSize="9" scale="81"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pageSetUpPr fitToPage="1"/>
  </sheetPr>
  <dimension ref="A1:S86"/>
  <sheetViews>
    <sheetView zoomScaleNormal="100" workbookViewId="0">
      <selection activeCell="D3" sqref="D3"/>
    </sheetView>
  </sheetViews>
  <sheetFormatPr baseColWidth="10" defaultRowHeight="14.25" x14ac:dyDescent="0.2"/>
  <cols>
    <col min="1" max="1" width="31.5703125" style="17" customWidth="1"/>
    <col min="2" max="2" width="14.5703125" style="17" customWidth="1"/>
    <col min="3" max="3" width="10.42578125" style="17" customWidth="1"/>
    <col min="4" max="4" width="6.42578125" style="20" customWidth="1"/>
    <col min="5" max="5" width="9" style="20" customWidth="1"/>
    <col min="6" max="6" width="11.28515625" style="20" customWidth="1"/>
    <col min="7" max="7" width="16.140625" style="20" customWidth="1"/>
    <col min="8" max="8" width="10.7109375" style="17" customWidth="1"/>
    <col min="9" max="9" width="10.28515625" style="17" customWidth="1"/>
    <col min="10" max="10" width="14" style="17" hidden="1" customWidth="1"/>
    <col min="11" max="19" width="11.42578125" style="17" hidden="1" customWidth="1"/>
    <col min="20" max="22" width="0" style="17" hidden="1" customWidth="1"/>
    <col min="23" max="16384" width="11.42578125" style="17"/>
  </cols>
  <sheetData>
    <row r="1" spans="1:19" x14ac:dyDescent="0.2">
      <c r="A1" s="91"/>
      <c r="B1" s="91"/>
      <c r="C1" s="91"/>
      <c r="D1" s="10"/>
      <c r="E1" s="10"/>
      <c r="F1" s="10"/>
      <c r="G1" s="10"/>
      <c r="H1" s="91"/>
      <c r="I1" s="98" t="s">
        <v>1101</v>
      </c>
    </row>
    <row r="2" spans="1:19" ht="0.75" customHeight="1" x14ac:dyDescent="0.2"/>
    <row r="3" spans="1:19" ht="21.75" customHeight="1" x14ac:dyDescent="0.2">
      <c r="A3" s="92"/>
      <c r="B3" s="197" t="s">
        <v>445</v>
      </c>
      <c r="C3" s="198"/>
      <c r="D3" s="103"/>
      <c r="E3" s="214" t="s">
        <v>1076</v>
      </c>
      <c r="F3" s="215"/>
      <c r="G3" s="216"/>
      <c r="H3" s="202" t="s">
        <v>443</v>
      </c>
      <c r="I3" s="203"/>
    </row>
    <row r="4" spans="1:19" ht="21.75" customHeight="1" x14ac:dyDescent="0.2">
      <c r="A4" s="93"/>
      <c r="B4" s="195" t="s">
        <v>444</v>
      </c>
      <c r="C4" s="196"/>
      <c r="D4" s="199" t="str">
        <f>IF(D3="","",IF(ISERROR(VLOOKUP(D3,Tabelle1!$B$10:$F$455,2,FALSE)),"SOE-Key ungültig",VLOOKUP(D3,Tabelle1!$B$10:$F$455,2,FALSE)))</f>
        <v/>
      </c>
      <c r="E4" s="199"/>
      <c r="F4" s="199"/>
      <c r="G4" s="200"/>
      <c r="H4" s="204"/>
      <c r="I4" s="205"/>
    </row>
    <row r="5" spans="1:19" ht="25.5" customHeight="1" x14ac:dyDescent="0.2">
      <c r="A5" s="99" t="s">
        <v>4</v>
      </c>
      <c r="B5" s="195" t="s">
        <v>435</v>
      </c>
      <c r="C5" s="196"/>
      <c r="D5" s="193" t="str">
        <f>IF(ISERROR(VLOOKUP(D3,Tabelle1!$B$10:$F$455,3,FALSE)),"",VLOOKUP(D3,Tabelle1!$B$10:$F$455,3,FALSE))</f>
        <v/>
      </c>
      <c r="E5" s="193"/>
      <c r="F5" s="193"/>
      <c r="G5" s="194"/>
      <c r="H5" s="204"/>
      <c r="I5" s="205"/>
    </row>
    <row r="6" spans="1:19" ht="14.25" customHeight="1" x14ac:dyDescent="0.2">
      <c r="A6" s="94"/>
      <c r="B6" s="34"/>
      <c r="C6" s="34"/>
      <c r="D6" s="34"/>
      <c r="E6" s="34"/>
      <c r="F6" s="34"/>
      <c r="G6" s="34"/>
      <c r="H6" s="217"/>
      <c r="I6" s="207"/>
    </row>
    <row r="7" spans="1:19" ht="14.25" customHeight="1" x14ac:dyDescent="0.2">
      <c r="A7" s="94"/>
      <c r="B7" s="34"/>
      <c r="C7" s="34"/>
      <c r="D7" s="34"/>
      <c r="E7" s="34"/>
      <c r="F7" s="34"/>
      <c r="G7" s="34"/>
      <c r="H7" s="218" t="s">
        <v>1109</v>
      </c>
      <c r="I7" s="189" t="s">
        <v>1110</v>
      </c>
    </row>
    <row r="8" spans="1:19" ht="16.5" customHeight="1" x14ac:dyDescent="0.25">
      <c r="A8" s="95" t="s">
        <v>32</v>
      </c>
      <c r="B8" s="18"/>
      <c r="C8" s="18"/>
      <c r="D8" s="19"/>
      <c r="H8" s="218"/>
      <c r="I8" s="189"/>
    </row>
    <row r="9" spans="1:19" x14ac:dyDescent="0.2">
      <c r="A9" s="22" t="s">
        <v>447</v>
      </c>
      <c r="B9" s="21"/>
      <c r="C9" s="21"/>
      <c r="H9" s="218"/>
      <c r="I9" s="189"/>
    </row>
    <row r="10" spans="1:19" s="36" customFormat="1" ht="5.25" customHeight="1" x14ac:dyDescent="0.2">
      <c r="A10" s="96"/>
      <c r="B10" s="37"/>
      <c r="C10" s="37"/>
      <c r="D10" s="37"/>
      <c r="E10" s="37"/>
      <c r="F10" s="37"/>
      <c r="G10" s="37"/>
      <c r="H10" s="219"/>
      <c r="I10" s="190"/>
      <c r="J10" s="23"/>
      <c r="K10" s="23"/>
      <c r="L10" s="23"/>
      <c r="M10" s="23"/>
      <c r="N10" s="23"/>
      <c r="O10" s="23"/>
      <c r="P10" s="23"/>
      <c r="Q10" s="23"/>
      <c r="R10" s="23"/>
      <c r="S10" s="23"/>
    </row>
    <row r="11" spans="1:19" ht="3" customHeight="1" x14ac:dyDescent="0.2">
      <c r="A11" s="22"/>
      <c r="B11" s="23"/>
      <c r="C11" s="23"/>
      <c r="D11" s="9"/>
      <c r="E11" s="9"/>
      <c r="F11" s="9"/>
      <c r="G11" s="9"/>
      <c r="H11" s="75"/>
      <c r="I11" s="75"/>
    </row>
    <row r="12" spans="1:19" ht="15.75" x14ac:dyDescent="0.25">
      <c r="A12" s="29" t="s">
        <v>44</v>
      </c>
      <c r="B12" s="2"/>
      <c r="C12" s="2"/>
      <c r="D12" s="8"/>
      <c r="E12" s="9"/>
      <c r="F12" s="9"/>
      <c r="G12" s="9"/>
      <c r="H12" s="80"/>
      <c r="I12" s="75"/>
    </row>
    <row r="13" spans="1:19" s="24" customFormat="1" x14ac:dyDescent="0.2">
      <c r="A13" s="27" t="s">
        <v>1111</v>
      </c>
      <c r="B13" s="15"/>
      <c r="C13" s="12"/>
      <c r="D13" s="13"/>
      <c r="E13" s="9"/>
      <c r="F13" s="20"/>
      <c r="G13" s="9"/>
      <c r="H13" s="81"/>
      <c r="I13" s="82"/>
    </row>
    <row r="14" spans="1:19" s="24" customFormat="1" ht="9.9499999999999993" customHeight="1" x14ac:dyDescent="0.2">
      <c r="A14" s="27"/>
      <c r="B14" s="15"/>
      <c r="C14" s="12"/>
      <c r="D14" s="13"/>
      <c r="E14" s="9"/>
      <c r="F14" s="20"/>
      <c r="G14" s="9"/>
      <c r="H14" s="81"/>
      <c r="I14" s="82"/>
    </row>
    <row r="15" spans="1:19" s="24" customFormat="1" ht="16.5" x14ac:dyDescent="0.25">
      <c r="A15" s="27" t="s">
        <v>35</v>
      </c>
      <c r="B15" s="16"/>
      <c r="C15" s="12"/>
      <c r="D15" s="13"/>
      <c r="E15" s="19" t="s">
        <v>3</v>
      </c>
      <c r="G15" s="9"/>
      <c r="H15" s="81"/>
      <c r="I15" s="82"/>
    </row>
    <row r="16" spans="1:19" s="35" customFormat="1" ht="6" customHeight="1" x14ac:dyDescent="0.2">
      <c r="A16" s="38"/>
      <c r="B16" s="36"/>
      <c r="C16" s="36"/>
      <c r="D16" s="36"/>
      <c r="E16" s="36"/>
      <c r="G16" s="36"/>
      <c r="H16" s="38"/>
      <c r="I16" s="83"/>
      <c r="J16" s="21"/>
      <c r="K16" s="21"/>
      <c r="L16" s="21"/>
      <c r="M16" s="21"/>
      <c r="N16" s="21"/>
      <c r="O16" s="21"/>
      <c r="P16" s="21"/>
      <c r="Q16" s="21"/>
      <c r="R16" s="21"/>
      <c r="S16" s="21"/>
    </row>
    <row r="17" spans="1:19" x14ac:dyDescent="0.2">
      <c r="A17" s="22" t="s">
        <v>5</v>
      </c>
      <c r="B17" s="9"/>
      <c r="C17" s="9"/>
      <c r="G17" s="72"/>
      <c r="H17" s="80"/>
      <c r="I17" s="75"/>
    </row>
    <row r="18" spans="1:19" s="35" customFormat="1" ht="6" customHeight="1" x14ac:dyDescent="0.2">
      <c r="A18" s="38"/>
      <c r="B18" s="36"/>
      <c r="C18" s="36"/>
      <c r="D18" s="36"/>
      <c r="E18" s="36"/>
      <c r="G18" s="36"/>
      <c r="H18" s="38"/>
      <c r="I18" s="83"/>
      <c r="J18" s="21"/>
      <c r="K18" s="21"/>
      <c r="L18" s="21"/>
      <c r="M18" s="21"/>
      <c r="N18" s="21"/>
      <c r="O18" s="21"/>
      <c r="P18" s="21"/>
      <c r="Q18" s="21"/>
      <c r="R18" s="21"/>
      <c r="S18" s="21"/>
    </row>
    <row r="19" spans="1:19" x14ac:dyDescent="0.2">
      <c r="A19" s="22" t="s">
        <v>34</v>
      </c>
      <c r="B19" s="9"/>
      <c r="C19" s="9"/>
      <c r="D19" s="9">
        <v>38</v>
      </c>
      <c r="E19" s="9" t="s">
        <v>2</v>
      </c>
      <c r="G19" s="72"/>
      <c r="H19" s="80"/>
      <c r="I19" s="75"/>
    </row>
    <row r="20" spans="1:19" x14ac:dyDescent="0.2">
      <c r="A20" s="22"/>
      <c r="B20" s="9"/>
      <c r="C20" s="9"/>
      <c r="D20" s="9">
        <v>39</v>
      </c>
      <c r="E20" s="9" t="s">
        <v>2</v>
      </c>
      <c r="G20" s="72"/>
      <c r="H20" s="80"/>
      <c r="I20" s="75"/>
    </row>
    <row r="21" spans="1:19" s="35" customFormat="1" ht="6" customHeight="1" x14ac:dyDescent="0.2">
      <c r="A21" s="38"/>
      <c r="B21" s="36"/>
      <c r="C21" s="36"/>
      <c r="D21" s="36"/>
      <c r="E21" s="36"/>
      <c r="G21" s="36"/>
      <c r="H21" s="38"/>
      <c r="I21" s="83"/>
      <c r="J21" s="21"/>
      <c r="K21" s="21"/>
      <c r="L21" s="21"/>
      <c r="M21" s="21"/>
      <c r="N21" s="21"/>
      <c r="O21" s="21"/>
      <c r="P21" s="21"/>
      <c r="Q21" s="21"/>
      <c r="R21" s="21"/>
      <c r="S21" s="21"/>
    </row>
    <row r="22" spans="1:19" x14ac:dyDescent="0.2">
      <c r="A22" s="22" t="s">
        <v>36</v>
      </c>
      <c r="B22" s="9"/>
      <c r="C22" s="9"/>
      <c r="D22" s="9"/>
      <c r="E22" s="9"/>
      <c r="G22" s="127">
        <f>G19*D19/39 + G20*D20/39</f>
        <v>0</v>
      </c>
      <c r="H22" s="80"/>
      <c r="I22" s="75"/>
    </row>
    <row r="23" spans="1:19" s="35" customFormat="1" ht="6" customHeight="1" x14ac:dyDescent="0.2">
      <c r="A23" s="38"/>
      <c r="B23" s="36"/>
      <c r="C23" s="36"/>
      <c r="D23" s="36"/>
      <c r="E23" s="36"/>
      <c r="G23" s="36"/>
      <c r="H23" s="38"/>
      <c r="I23" s="83"/>
      <c r="J23" s="21"/>
      <c r="K23" s="21"/>
      <c r="L23" s="21"/>
      <c r="M23" s="21"/>
      <c r="N23" s="21"/>
      <c r="O23" s="21"/>
      <c r="P23" s="21"/>
      <c r="Q23" s="21"/>
      <c r="R23" s="21"/>
      <c r="S23" s="21"/>
    </row>
    <row r="24" spans="1:19" x14ac:dyDescent="0.2">
      <c r="A24" s="22" t="s">
        <v>6</v>
      </c>
      <c r="B24" s="9"/>
      <c r="C24" s="9"/>
      <c r="D24" s="9"/>
      <c r="E24" s="9"/>
      <c r="G24" s="72"/>
      <c r="H24" s="80"/>
      <c r="I24" s="75"/>
    </row>
    <row r="25" spans="1:19" x14ac:dyDescent="0.2">
      <c r="A25" s="22" t="s">
        <v>10</v>
      </c>
      <c r="B25" s="9"/>
      <c r="C25" s="9"/>
      <c r="D25" s="9"/>
      <c r="E25" s="9"/>
      <c r="G25" s="9"/>
      <c r="H25" s="80"/>
      <c r="I25" s="75"/>
    </row>
    <row r="26" spans="1:19" s="35" customFormat="1" ht="9.75" customHeight="1" x14ac:dyDescent="0.2">
      <c r="A26" s="38"/>
      <c r="B26" s="36"/>
      <c r="C26" s="36"/>
      <c r="D26" s="36"/>
      <c r="E26" s="36"/>
      <c r="G26" s="36"/>
      <c r="H26" s="38"/>
      <c r="I26" s="83"/>
      <c r="J26" s="21"/>
      <c r="K26" s="21"/>
      <c r="L26" s="21"/>
      <c r="M26" s="21"/>
      <c r="N26" s="21"/>
      <c r="O26" s="21"/>
      <c r="P26" s="21"/>
      <c r="Q26" s="21"/>
      <c r="R26" s="21"/>
      <c r="S26" s="21"/>
    </row>
    <row r="27" spans="1:19" ht="13.5" customHeight="1" x14ac:dyDescent="0.2">
      <c r="A27" s="38" t="s">
        <v>14</v>
      </c>
      <c r="B27" s="5"/>
      <c r="C27" s="9"/>
      <c r="D27" s="9"/>
      <c r="E27" s="9"/>
      <c r="G27" s="72"/>
      <c r="H27" s="80"/>
      <c r="I27" s="75"/>
      <c r="K27" s="109" t="s">
        <v>448</v>
      </c>
      <c r="L27" s="109" t="s">
        <v>454</v>
      </c>
      <c r="M27" s="109" t="s">
        <v>455</v>
      </c>
      <c r="N27" s="109" t="s">
        <v>456</v>
      </c>
      <c r="O27" s="109" t="s">
        <v>457</v>
      </c>
      <c r="P27" s="109" t="s">
        <v>458</v>
      </c>
      <c r="Q27" s="109" t="s">
        <v>459</v>
      </c>
      <c r="R27" s="109" t="s">
        <v>460</v>
      </c>
      <c r="S27" s="109" t="s">
        <v>461</v>
      </c>
    </row>
    <row r="28" spans="1:19" s="35" customFormat="1" ht="3.75" customHeight="1" thickBot="1" x14ac:dyDescent="0.25">
      <c r="A28" s="38"/>
      <c r="B28" s="36"/>
      <c r="C28" s="36"/>
      <c r="D28" s="36"/>
      <c r="E28" s="36"/>
      <c r="F28" s="191">
        <f>ROUND(5 + 0.104 *G17 + 0.106 * G22 + 0.194 * G24,3)</f>
        <v>5</v>
      </c>
      <c r="G28" s="191"/>
      <c r="H28" s="30"/>
      <c r="I28" s="84"/>
      <c r="J28" s="21"/>
      <c r="K28" s="110"/>
      <c r="L28" s="110"/>
      <c r="M28" s="110"/>
      <c r="N28" s="110"/>
      <c r="O28" s="110"/>
      <c r="P28" s="110"/>
      <c r="Q28" s="110"/>
      <c r="R28" s="110"/>
      <c r="S28" s="110"/>
    </row>
    <row r="29" spans="1:19" ht="15.75" thickBot="1" x14ac:dyDescent="0.3">
      <c r="A29" s="45" t="s">
        <v>47</v>
      </c>
      <c r="B29" s="8"/>
      <c r="C29" s="9"/>
      <c r="D29" s="9"/>
      <c r="E29" s="43"/>
      <c r="F29" s="43"/>
      <c r="G29" s="124" t="str">
        <f>IF(SUM(G17,G19:G20,G22:G24)=0,"",IF((G27&lt;&gt;"x"),F28,F28 + G17 * 0.03))</f>
        <v/>
      </c>
      <c r="H29" s="101" t="str">
        <f>IF(ISERROR(VLOOKUP(D3,Tabelle1!$B$10:$F$455,4,FALSE)),"",VLOOKUP(D3,Tabelle1!$B$10:$F$455,4,FALSE))</f>
        <v/>
      </c>
      <c r="I29" s="102" t="str">
        <f>IFERROR(ROUND(IF(L29&lt;&gt;"",L29,IF(M29&lt;&gt;"",M29,IF(N29&lt;&gt;"",N29,IF(O29&lt;&gt;"",O29,IF(P29&lt;&gt;"",P29,IF(Q29&lt;&gt;"",Q29,IF(R29&lt;&gt;"",R29,IF(S29&lt;&gt;"",S29,"")))))))),2),"")</f>
        <v/>
      </c>
      <c r="K29" s="111">
        <f>IF(G29="",0,ABS(H29-G29))</f>
        <v>0</v>
      </c>
      <c r="L29" s="109" t="str">
        <f>IF($G$29="","",IF(AND($G$29&gt;=2.5,$H$29&lt;=60,$H$29&gt;=5,$K$29&gt;3),ROUND($G$29/500,2)*500,""))</f>
        <v/>
      </c>
      <c r="M29" s="109" t="str">
        <f>IF($G$29="","",IF(AND($G$29&gt;=2.5,$H$29&lt;=60,$H$29&gt;=5,$K$29&lt;=3),$H$29,""))</f>
        <v/>
      </c>
      <c r="N29" s="109" t="str">
        <f>IF($G$29="","",IF(AND($G$29&gt;=2.5,$H$29&gt;60,$K$29&gt;6),ROUND($G$29/500,2)*500,""))</f>
        <v/>
      </c>
      <c r="O29" s="109" t="str">
        <f>IF($G$29="","",IF(AND($G$29&gt;=2.5,$H$29&gt;60,$K$29&lt;=6),$H$29,""))</f>
        <v/>
      </c>
      <c r="P29" s="109" t="str">
        <f>IF($G$29="","",IF(AND($G$29&lt;2.5,$K$29&gt;3),$G$29,""))</f>
        <v/>
      </c>
      <c r="Q29" s="109" t="str">
        <f>IF($G$29="","",IF(AND($G$29&lt;2.5,$H$29&gt;=2.5,$K$29&lt;=3),$H$29,""))</f>
        <v/>
      </c>
      <c r="R29" s="109" t="str">
        <f>IF($G$29="","",IF(AND($G$29&lt;2.5,$H$29&lt;2.5),$G$29,""))</f>
        <v/>
      </c>
      <c r="S29" s="109" t="str">
        <f>IF($G$29="","",IF(AND($G$29&gt;=2.5,$H$29&lt;=2.5),ROUND($G$29/500,2)*500,""))</f>
        <v/>
      </c>
    </row>
    <row r="30" spans="1:19" ht="6" customHeight="1" x14ac:dyDescent="0.25">
      <c r="A30" s="29"/>
      <c r="B30" s="8"/>
      <c r="C30" s="9"/>
      <c r="D30" s="9"/>
      <c r="E30" s="42"/>
      <c r="F30" s="42"/>
      <c r="G30" s="42"/>
      <c r="H30" s="80"/>
      <c r="I30" s="75"/>
    </row>
    <row r="31" spans="1:19" ht="15" hidden="1" x14ac:dyDescent="0.25">
      <c r="A31" s="29" t="s">
        <v>47</v>
      </c>
      <c r="B31" s="8"/>
      <c r="C31" s="9"/>
      <c r="D31" s="9"/>
      <c r="E31" s="53"/>
      <c r="F31" s="53"/>
      <c r="G31" s="86" t="str">
        <f>IFERROR(IF(G29&lt;2.5,G29,ROUND(G29/500,2)*500),"")</f>
        <v/>
      </c>
      <c r="I31" s="75"/>
      <c r="K31" s="90"/>
    </row>
    <row r="32" spans="1:19" s="36" customFormat="1" ht="2.25" customHeight="1" x14ac:dyDescent="0.2">
      <c r="A32" s="96"/>
      <c r="B32" s="37"/>
      <c r="C32" s="37"/>
      <c r="D32" s="37"/>
      <c r="E32" s="37"/>
      <c r="F32" s="37"/>
      <c r="G32" s="37"/>
      <c r="H32" s="38"/>
      <c r="I32" s="83"/>
      <c r="J32" s="23"/>
      <c r="K32" s="23"/>
      <c r="L32" s="23"/>
      <c r="M32" s="23"/>
      <c r="N32" s="23"/>
      <c r="O32" s="23"/>
      <c r="P32" s="23"/>
      <c r="Q32" s="23"/>
      <c r="R32" s="23"/>
      <c r="S32" s="23"/>
    </row>
    <row r="33" spans="1:19" s="36" customFormat="1" ht="6" customHeight="1" x14ac:dyDescent="0.2">
      <c r="A33" s="171"/>
      <c r="B33" s="37"/>
      <c r="C33" s="37"/>
      <c r="D33" s="37"/>
      <c r="E33" s="37"/>
      <c r="F33" s="37"/>
      <c r="G33" s="37"/>
      <c r="H33" s="38"/>
      <c r="I33" s="83"/>
      <c r="J33" s="23"/>
      <c r="K33" s="23"/>
      <c r="L33" s="23"/>
      <c r="M33" s="23"/>
      <c r="N33" s="23"/>
      <c r="O33" s="23"/>
      <c r="P33" s="23"/>
      <c r="Q33" s="23"/>
      <c r="R33" s="23"/>
      <c r="S33" s="23"/>
    </row>
    <row r="34" spans="1:19" ht="15.75" x14ac:dyDescent="0.25">
      <c r="A34" s="28" t="s">
        <v>51</v>
      </c>
      <c r="B34" s="1"/>
      <c r="C34" s="1"/>
      <c r="D34" s="6"/>
      <c r="E34" s="7"/>
      <c r="F34" s="7"/>
      <c r="G34" s="7"/>
      <c r="H34" s="80"/>
      <c r="I34" s="75"/>
    </row>
    <row r="35" spans="1:19" ht="9.75" customHeight="1" x14ac:dyDescent="0.25">
      <c r="A35" s="22"/>
      <c r="B35" s="9"/>
      <c r="C35" s="2"/>
      <c r="D35" s="8"/>
      <c r="E35" s="9"/>
      <c r="F35" s="9"/>
      <c r="G35" s="9"/>
      <c r="H35" s="80"/>
      <c r="I35" s="75"/>
    </row>
    <row r="36" spans="1:19" ht="15.75" x14ac:dyDescent="0.25">
      <c r="A36" s="45" t="s">
        <v>62</v>
      </c>
      <c r="B36" s="9"/>
      <c r="C36" s="2"/>
      <c r="D36" s="8"/>
      <c r="E36" s="23"/>
      <c r="F36" s="9"/>
      <c r="G36" s="9"/>
      <c r="H36" s="80"/>
      <c r="I36" s="75"/>
    </row>
    <row r="37" spans="1:19" ht="15.75" x14ac:dyDescent="0.25">
      <c r="A37" s="22" t="s">
        <v>42</v>
      </c>
      <c r="B37" s="9"/>
      <c r="C37" s="2"/>
      <c r="D37" s="8"/>
      <c r="E37" s="9"/>
      <c r="F37" s="9"/>
      <c r="G37" s="131"/>
      <c r="H37" s="80"/>
      <c r="I37" s="75"/>
    </row>
    <row r="38" spans="1:19" ht="15" x14ac:dyDescent="0.25">
      <c r="A38" s="22" t="s">
        <v>43</v>
      </c>
      <c r="B38" s="9"/>
      <c r="C38" s="31" t="str">
        <f>IF(AND(G37="x",G38="x"),"Nur 1 Feld markieren!","")</f>
        <v/>
      </c>
      <c r="D38" s="8"/>
      <c r="E38" s="9"/>
      <c r="F38" s="9"/>
      <c r="G38" s="131"/>
      <c r="H38" s="80"/>
      <c r="I38" s="75"/>
    </row>
    <row r="39" spans="1:19" s="35" customFormat="1" ht="1.5" customHeight="1" x14ac:dyDescent="0.2">
      <c r="A39" s="38"/>
      <c r="B39" s="36"/>
      <c r="G39" s="73" t="str">
        <f>IF(ISTEXT(I29),"",I29*0.6)</f>
        <v/>
      </c>
      <c r="H39" s="38"/>
      <c r="I39" s="83"/>
      <c r="J39" s="21"/>
      <c r="K39" s="21"/>
      <c r="L39" s="21"/>
      <c r="M39" s="21"/>
      <c r="N39" s="21"/>
      <c r="O39" s="21"/>
      <c r="P39" s="21"/>
      <c r="Q39" s="21"/>
      <c r="R39" s="21"/>
      <c r="S39" s="21"/>
    </row>
    <row r="40" spans="1:19" ht="3" customHeight="1" thickBot="1" x14ac:dyDescent="0.3">
      <c r="A40" s="22"/>
      <c r="B40" s="9"/>
      <c r="C40" s="2"/>
      <c r="D40" s="52"/>
      <c r="E40" s="9"/>
      <c r="F40" s="9"/>
      <c r="G40" s="73" t="str">
        <f>IF(G37="x",(G39+3.5),IF(G38="x",(G39+7),G39))</f>
        <v/>
      </c>
      <c r="H40" s="80"/>
      <c r="I40" s="75"/>
    </row>
    <row r="41" spans="1:19" s="26" customFormat="1" ht="15.75" thickBot="1" x14ac:dyDescent="0.3">
      <c r="A41" s="11" t="s">
        <v>1</v>
      </c>
      <c r="B41" s="14"/>
      <c r="C41" s="4"/>
      <c r="D41" s="3"/>
      <c r="E41" s="47"/>
      <c r="F41" s="47"/>
      <c r="G41" s="125" t="str">
        <f>IFERROR(G40,"")</f>
        <v/>
      </c>
      <c r="H41" s="25"/>
      <c r="I41" s="102" t="str">
        <f>$G$41</f>
        <v/>
      </c>
    </row>
    <row r="42" spans="1:19" s="36" customFormat="1" ht="6" customHeight="1" x14ac:dyDescent="0.2">
      <c r="A42" s="171"/>
      <c r="B42" s="37"/>
      <c r="C42" s="37"/>
      <c r="D42" s="37"/>
      <c r="E42" s="37"/>
      <c r="F42" s="37"/>
      <c r="G42" s="37"/>
      <c r="H42" s="38"/>
      <c r="I42" s="83"/>
      <c r="J42" s="23"/>
      <c r="K42" s="23"/>
      <c r="L42" s="23"/>
      <c r="M42" s="23"/>
      <c r="N42" s="23"/>
      <c r="O42" s="23"/>
      <c r="P42" s="23"/>
      <c r="Q42" s="23"/>
      <c r="R42" s="23"/>
      <c r="S42" s="23"/>
    </row>
    <row r="43" spans="1:19" ht="15.75" x14ac:dyDescent="0.25">
      <c r="A43" s="28" t="s">
        <v>747</v>
      </c>
      <c r="B43" s="97"/>
      <c r="C43" s="1"/>
      <c r="D43" s="6"/>
      <c r="E43" s="7"/>
      <c r="F43" s="7"/>
      <c r="G43" s="7"/>
      <c r="H43" s="80"/>
      <c r="I43" s="75"/>
    </row>
    <row r="44" spans="1:19" ht="6" customHeight="1" x14ac:dyDescent="0.25">
      <c r="A44" s="48"/>
      <c r="B44" s="2"/>
      <c r="C44" s="2"/>
      <c r="D44" s="8"/>
      <c r="E44" s="9"/>
      <c r="F44" s="9"/>
      <c r="G44" s="9"/>
      <c r="H44" s="80"/>
      <c r="I44" s="75"/>
    </row>
    <row r="45" spans="1:19" ht="15.75" x14ac:dyDescent="0.25">
      <c r="A45" s="22" t="s">
        <v>38</v>
      </c>
      <c r="B45" s="2"/>
      <c r="C45" s="2"/>
      <c r="D45" s="8"/>
      <c r="E45" s="9"/>
      <c r="F45" s="9"/>
      <c r="G45" s="9"/>
      <c r="H45" s="80"/>
      <c r="I45" s="75"/>
    </row>
    <row r="46" spans="1:19" ht="16.5" x14ac:dyDescent="0.25">
      <c r="A46" s="27" t="s">
        <v>35</v>
      </c>
      <c r="B46" s="16"/>
      <c r="C46" s="12"/>
      <c r="D46" s="13"/>
      <c r="E46" s="19" t="s">
        <v>8</v>
      </c>
      <c r="G46" s="9"/>
      <c r="H46" s="80"/>
      <c r="I46" s="75"/>
    </row>
    <row r="47" spans="1:19" s="35" customFormat="1" ht="6" customHeight="1" x14ac:dyDescent="0.2">
      <c r="A47" s="38"/>
      <c r="B47" s="36"/>
      <c r="G47" s="36"/>
      <c r="H47" s="38"/>
      <c r="I47" s="83"/>
      <c r="J47" s="21"/>
      <c r="K47" s="21"/>
      <c r="L47" s="21"/>
      <c r="M47" s="21"/>
      <c r="N47" s="21"/>
      <c r="O47" s="21"/>
      <c r="P47" s="21"/>
      <c r="Q47" s="21"/>
      <c r="R47" s="21"/>
      <c r="S47" s="21"/>
    </row>
    <row r="48" spans="1:19" x14ac:dyDescent="0.2">
      <c r="A48" s="22" t="s">
        <v>9</v>
      </c>
      <c r="B48" s="9"/>
      <c r="C48" s="9"/>
      <c r="D48" s="9">
        <v>38</v>
      </c>
      <c r="E48" s="9" t="s">
        <v>2</v>
      </c>
      <c r="G48" s="72"/>
      <c r="H48" s="80"/>
      <c r="I48" s="75"/>
    </row>
    <row r="49" spans="1:19" x14ac:dyDescent="0.2">
      <c r="A49" s="22" t="s">
        <v>763</v>
      </c>
      <c r="B49" s="9"/>
      <c r="C49" s="9"/>
      <c r="D49" s="9">
        <v>39</v>
      </c>
      <c r="E49" s="9" t="s">
        <v>2</v>
      </c>
      <c r="G49" s="72"/>
      <c r="H49" s="80"/>
      <c r="I49" s="75"/>
    </row>
    <row r="50" spans="1:19" s="35" customFormat="1" ht="6" customHeight="1" x14ac:dyDescent="0.2">
      <c r="A50" s="38"/>
      <c r="B50" s="36"/>
      <c r="G50" s="74"/>
      <c r="H50" s="38"/>
      <c r="I50" s="83"/>
      <c r="J50" s="21"/>
      <c r="K50" s="21"/>
      <c r="L50" s="21"/>
      <c r="M50" s="21"/>
      <c r="N50" s="21"/>
      <c r="O50" s="21"/>
      <c r="P50" s="21"/>
      <c r="Q50" s="21"/>
      <c r="R50" s="21"/>
      <c r="S50" s="21"/>
    </row>
    <row r="51" spans="1:19" ht="15" x14ac:dyDescent="0.25">
      <c r="A51" s="22" t="s">
        <v>37</v>
      </c>
      <c r="B51" s="9"/>
      <c r="C51" s="9"/>
      <c r="D51" s="19"/>
      <c r="E51" s="9"/>
      <c r="G51" s="128">
        <f>G48*D48/39 + G49*D49/39</f>
        <v>0</v>
      </c>
      <c r="H51" s="80"/>
      <c r="I51" s="75"/>
    </row>
    <row r="52" spans="1:19" s="35" customFormat="1" ht="6" customHeight="1" x14ac:dyDescent="0.2">
      <c r="A52" s="38"/>
      <c r="B52" s="36"/>
      <c r="G52" s="74"/>
      <c r="H52" s="38"/>
      <c r="I52" s="83"/>
      <c r="J52" s="21"/>
      <c r="K52" s="21"/>
      <c r="L52" s="21"/>
      <c r="M52" s="21"/>
      <c r="N52" s="21"/>
      <c r="O52" s="21"/>
      <c r="P52" s="21"/>
      <c r="Q52" s="21"/>
      <c r="R52" s="21"/>
      <c r="S52" s="21"/>
    </row>
    <row r="53" spans="1:19" x14ac:dyDescent="0.2">
      <c r="A53" s="22" t="s">
        <v>55</v>
      </c>
      <c r="B53" s="9"/>
      <c r="C53" s="9"/>
      <c r="D53" s="9"/>
      <c r="E53" s="9"/>
      <c r="F53" s="39">
        <f>ROUND(G51*0.106+G53*0.194,3)</f>
        <v>0</v>
      </c>
      <c r="G53" s="72"/>
      <c r="H53" s="80"/>
      <c r="I53" s="75"/>
    </row>
    <row r="54" spans="1:19" ht="15" thickBot="1" x14ac:dyDescent="0.25">
      <c r="A54" s="22" t="s">
        <v>7</v>
      </c>
      <c r="B54" s="9"/>
      <c r="C54" s="9"/>
      <c r="D54" s="9"/>
      <c r="E54" s="9"/>
      <c r="G54" s="9"/>
      <c r="H54" s="80"/>
      <c r="I54" s="75"/>
      <c r="K54" s="109" t="s">
        <v>448</v>
      </c>
      <c r="L54" s="109" t="s">
        <v>454</v>
      </c>
      <c r="M54" s="109" t="s">
        <v>455</v>
      </c>
      <c r="N54" s="109" t="s">
        <v>456</v>
      </c>
      <c r="O54" s="109" t="s">
        <v>457</v>
      </c>
      <c r="P54" s="109" t="s">
        <v>458</v>
      </c>
      <c r="Q54" s="109" t="s">
        <v>459</v>
      </c>
      <c r="R54" s="109" t="s">
        <v>460</v>
      </c>
      <c r="S54" s="109" t="s">
        <v>461</v>
      </c>
    </row>
    <row r="55" spans="1:19" s="35" customFormat="1" ht="6" hidden="1" customHeight="1" thickBot="1" x14ac:dyDescent="0.25">
      <c r="A55" s="38"/>
      <c r="B55" s="36"/>
      <c r="G55" s="74"/>
      <c r="H55" s="38"/>
      <c r="I55" s="83"/>
      <c r="J55" s="21"/>
      <c r="K55" s="109"/>
      <c r="L55" s="109"/>
      <c r="M55" s="109"/>
      <c r="N55" s="109"/>
      <c r="O55" s="109"/>
      <c r="P55" s="109"/>
      <c r="Q55" s="109"/>
      <c r="R55" s="109"/>
      <c r="S55" s="109"/>
    </row>
    <row r="56" spans="1:19" ht="15.75" thickBot="1" x14ac:dyDescent="0.3">
      <c r="A56" s="45" t="s">
        <v>48</v>
      </c>
      <c r="B56" s="8"/>
      <c r="C56" s="5"/>
      <c r="D56" s="9"/>
      <c r="E56" s="46"/>
      <c r="F56" s="46"/>
      <c r="G56" s="130" t="str">
        <f>IF(F53&lt;&gt;0,F53,"")</f>
        <v/>
      </c>
      <c r="H56" s="101" t="str">
        <f>IF(ISERROR(VLOOKUP(D3,Tabelle1!$B$10:$F$455,5,FALSE)),"",VLOOKUP(D3,Tabelle1!$B$10:$F$455,5,FALSE))</f>
        <v/>
      </c>
      <c r="I56" s="102" t="str">
        <f>IFERROR(ROUND(IF(L56&lt;&gt;"",L56,IF(M56&lt;&gt;"",M56,IF(N56&lt;&gt;"",N56,IF(O56&lt;&gt;"",O56,IF(P56&lt;&gt;"",P56,IF(Q56&lt;&gt;"",Q56,IF(R56&lt;&gt;"",R56,IF(S56&lt;&gt;"",S56,"")))))))),2),"")</f>
        <v/>
      </c>
      <c r="K56" s="111">
        <f>IF(G56="",0,ABS(H56-G56))</f>
        <v>0</v>
      </c>
      <c r="L56" s="109" t="str">
        <f>IF($G$56="","",IF(AND($G$56&gt;=2.5,$H$56&lt;=60,$H$56&gt;=5,$K$56&gt;3),ROUND($G$56/500,2)*500,""))</f>
        <v/>
      </c>
      <c r="M56" s="109" t="str">
        <f>IF($G$56="","",IF(AND($G$56&gt;=2.5,$H$56&lt;=60,$H$56&gt;=5,$K$56&lt;=3),$H$56,""))</f>
        <v/>
      </c>
      <c r="N56" s="109" t="str">
        <f>IF($G$56="","",IF(AND($G$56&gt;=2.5,$H$56&gt;60,$K$56&gt;6),ROUND($G$56/500,2)*500,""))</f>
        <v/>
      </c>
      <c r="O56" s="109" t="str">
        <f>IF($G$56="","",IF(AND($G$56&gt;=2.5,$H$56&gt;60,$K$56&lt;=6),$H$56,""))</f>
        <v/>
      </c>
      <c r="P56" s="109" t="str">
        <f>IF($G$56="","",IF(AND($G$56&lt;2.5,$K$56&gt;3),$G$56,""))</f>
        <v/>
      </c>
      <c r="Q56" s="109" t="str">
        <f>IF($G$56="","",IF($G$56="","",IF(AND($G$56&lt;2.5,$H$56&gt;=2.5,$K$56&lt;=3),$H$56,"")))</f>
        <v/>
      </c>
      <c r="R56" s="109" t="str">
        <f>IF($G$56="","",IF(AND($G$56&lt;2.5,$H$56&lt;2.5),$G$56,""))</f>
        <v/>
      </c>
      <c r="S56" s="109" t="str">
        <f>IF($G$56="","",IF(AND($G$56&gt;=2.5,$H$56&lt;=2.5),ROUND($G$56/500,2)*500,""))</f>
        <v/>
      </c>
    </row>
    <row r="57" spans="1:19" ht="6" customHeight="1" x14ac:dyDescent="0.25">
      <c r="A57" s="45"/>
      <c r="B57" s="8"/>
      <c r="C57" s="5"/>
      <c r="D57" s="9"/>
      <c r="E57" s="44"/>
      <c r="F57" s="44"/>
      <c r="G57" s="44"/>
      <c r="H57" s="80"/>
      <c r="I57" s="75"/>
    </row>
    <row r="58" spans="1:19" ht="15" hidden="1" x14ac:dyDescent="0.25">
      <c r="A58" s="29" t="s">
        <v>48</v>
      </c>
      <c r="B58" s="8"/>
      <c r="C58" s="5"/>
      <c r="D58" s="9"/>
      <c r="E58" s="44"/>
      <c r="F58" s="44"/>
      <c r="G58" s="87" t="str">
        <f>IFERROR(IF(G56&lt;2.5,G56,ROUND(G56/500,2)*500),"")</f>
        <v/>
      </c>
      <c r="I58" s="83"/>
    </row>
    <row r="59" spans="1:19" s="36" customFormat="1" ht="3.75" customHeight="1" x14ac:dyDescent="0.2">
      <c r="A59" s="96"/>
      <c r="B59" s="37"/>
      <c r="C59" s="37"/>
      <c r="D59" s="37"/>
      <c r="E59" s="37"/>
      <c r="F59" s="37"/>
      <c r="G59" s="37"/>
      <c r="H59" s="38"/>
      <c r="I59" s="83"/>
      <c r="J59" s="23"/>
      <c r="K59" s="23"/>
      <c r="L59" s="23"/>
      <c r="M59" s="23"/>
      <c r="N59" s="23"/>
      <c r="O59" s="23"/>
      <c r="P59" s="23"/>
      <c r="Q59" s="23"/>
      <c r="R59" s="23"/>
      <c r="S59" s="23"/>
    </row>
    <row r="60" spans="1:19" s="36" customFormat="1" ht="6" customHeight="1" x14ac:dyDescent="0.2">
      <c r="A60" s="96"/>
      <c r="B60" s="37"/>
      <c r="C60" s="37"/>
      <c r="D60" s="37"/>
      <c r="E60" s="37"/>
      <c r="F60" s="37"/>
      <c r="G60" s="141"/>
      <c r="I60" s="83"/>
      <c r="J60" s="23"/>
      <c r="K60" s="23"/>
      <c r="L60" s="23"/>
      <c r="M60" s="23"/>
      <c r="N60" s="23"/>
      <c r="O60" s="23"/>
      <c r="P60" s="23"/>
      <c r="Q60" s="23"/>
      <c r="R60" s="23"/>
      <c r="S60" s="23"/>
    </row>
    <row r="61" spans="1:19" ht="15" customHeight="1" x14ac:dyDescent="0.25">
      <c r="A61" s="153" t="s">
        <v>757</v>
      </c>
      <c r="B61" s="154"/>
      <c r="C61" s="155"/>
      <c r="D61" s="156"/>
      <c r="E61" s="157"/>
      <c r="F61" s="157"/>
      <c r="G61" s="146"/>
      <c r="H61" s="76"/>
      <c r="I61" s="75"/>
    </row>
    <row r="62" spans="1:19" ht="12" customHeight="1" x14ac:dyDescent="0.25">
      <c r="A62" s="158" t="s">
        <v>748</v>
      </c>
      <c r="B62" s="159"/>
      <c r="C62" s="159"/>
      <c r="D62" s="160"/>
      <c r="E62" s="161"/>
      <c r="F62" s="161"/>
      <c r="G62" s="140"/>
      <c r="H62" s="76"/>
      <c r="I62" s="75"/>
    </row>
    <row r="63" spans="1:19" x14ac:dyDescent="0.2">
      <c r="A63" s="162" t="s">
        <v>802</v>
      </c>
      <c r="B63" s="161"/>
      <c r="C63" s="163"/>
      <c r="D63" s="161"/>
      <c r="E63" s="164"/>
      <c r="F63" s="165"/>
      <c r="G63" s="143"/>
      <c r="H63" s="76"/>
      <c r="I63" s="75"/>
      <c r="J63" s="17">
        <f>IF(ISBLANK(G63),0,G63)</f>
        <v>0</v>
      </c>
    </row>
    <row r="64" spans="1:19" ht="15" thickBot="1" x14ac:dyDescent="0.25">
      <c r="A64" s="162" t="s">
        <v>801</v>
      </c>
      <c r="B64" s="161"/>
      <c r="C64" s="163"/>
      <c r="D64" s="161"/>
      <c r="E64" s="164"/>
      <c r="F64" s="165"/>
      <c r="G64" s="143"/>
      <c r="H64" s="76"/>
      <c r="I64" s="75"/>
      <c r="J64" s="17">
        <f>IF(ISBLANK(G64),0,G64)</f>
        <v>0</v>
      </c>
    </row>
    <row r="65" spans="1:19" ht="15.75" thickBot="1" x14ac:dyDescent="0.3">
      <c r="A65" s="166" t="s">
        <v>750</v>
      </c>
      <c r="B65" s="167"/>
      <c r="C65" s="168"/>
      <c r="D65" s="169"/>
      <c r="E65" s="170"/>
      <c r="F65" s="170"/>
      <c r="G65" s="129" t="str">
        <f>IF(AND(G63="",G64=""),"",(G63+G64)*1)</f>
        <v/>
      </c>
      <c r="H65" s="76"/>
      <c r="I65" s="102" t="str">
        <f>G65</f>
        <v/>
      </c>
    </row>
    <row r="66" spans="1:19" s="36" customFormat="1" ht="6" customHeight="1" x14ac:dyDescent="0.2">
      <c r="A66" s="38"/>
      <c r="G66" s="142"/>
      <c r="H66" s="83"/>
      <c r="I66" s="83"/>
      <c r="J66" s="23"/>
      <c r="K66" s="23"/>
      <c r="L66" s="23"/>
      <c r="M66" s="23"/>
      <c r="N66" s="23"/>
      <c r="O66" s="23"/>
      <c r="P66" s="23"/>
      <c r="Q66" s="23"/>
      <c r="R66" s="23"/>
      <c r="S66" s="23"/>
    </row>
    <row r="67" spans="1:19" ht="15" customHeight="1" x14ac:dyDescent="0.25">
      <c r="A67" s="28" t="s">
        <v>53</v>
      </c>
      <c r="B67" s="152"/>
      <c r="C67" s="1"/>
      <c r="D67" s="6"/>
      <c r="E67" s="7"/>
      <c r="F67" s="7"/>
      <c r="G67" s="146"/>
      <c r="H67" s="80"/>
      <c r="I67" s="75"/>
    </row>
    <row r="68" spans="1:19" ht="12" customHeight="1" x14ac:dyDescent="0.25">
      <c r="A68" s="55" t="s">
        <v>749</v>
      </c>
      <c r="B68" s="2"/>
      <c r="C68" s="2"/>
      <c r="D68" s="8"/>
      <c r="E68" s="9"/>
      <c r="F68" s="9"/>
      <c r="G68" s="9"/>
      <c r="H68" s="80"/>
      <c r="I68" s="75"/>
    </row>
    <row r="69" spans="1:19" x14ac:dyDescent="0.2">
      <c r="A69" s="22" t="s">
        <v>1118</v>
      </c>
      <c r="B69" s="9"/>
      <c r="E69" s="50"/>
      <c r="F69" s="51"/>
      <c r="G69" s="72"/>
      <c r="H69" s="80"/>
      <c r="I69" s="75"/>
      <c r="J69" s="17">
        <f>IF(ISBLANK(G69),0,G69)</f>
        <v>0</v>
      </c>
    </row>
    <row r="70" spans="1:19" x14ac:dyDescent="0.2">
      <c r="A70" s="22" t="s">
        <v>1123</v>
      </c>
      <c r="B70" s="9"/>
      <c r="E70" s="50"/>
      <c r="F70" s="51"/>
      <c r="G70" s="72"/>
      <c r="H70" s="80"/>
      <c r="I70" s="75"/>
      <c r="J70" s="17">
        <f>IF(ISBLANK(G70),0,G70)</f>
        <v>0</v>
      </c>
    </row>
    <row r="71" spans="1:19" ht="12" customHeight="1" thickBot="1" x14ac:dyDescent="0.3">
      <c r="A71" s="45"/>
      <c r="B71" s="8"/>
      <c r="C71" s="5"/>
      <c r="D71" s="54" t="str">
        <f>IF(AND(J70&gt;=1,J69=0),"Anz. Mentorate erfassen","")</f>
        <v/>
      </c>
      <c r="E71" s="44"/>
      <c r="F71" s="44"/>
      <c r="G71" s="44"/>
      <c r="H71" s="80"/>
      <c r="I71" s="75"/>
    </row>
    <row r="72" spans="1:19" ht="15.75" thickBot="1" x14ac:dyDescent="0.3">
      <c r="A72" s="29" t="s">
        <v>54</v>
      </c>
      <c r="B72" s="8"/>
      <c r="C72" s="5"/>
      <c r="D72" s="9"/>
      <c r="E72" s="44"/>
      <c r="F72" s="44"/>
      <c r="G72" s="129" t="str">
        <f>IF(G69="","",(G69+G70)*3)</f>
        <v/>
      </c>
      <c r="H72" s="76"/>
      <c r="I72" s="102" t="str">
        <f>G72</f>
        <v/>
      </c>
    </row>
    <row r="73" spans="1:19" s="36" customFormat="1" ht="3" customHeight="1" x14ac:dyDescent="0.2">
      <c r="A73" s="38"/>
      <c r="H73" s="38"/>
      <c r="I73" s="83"/>
      <c r="J73" s="23"/>
      <c r="K73" s="23"/>
      <c r="L73" s="23"/>
      <c r="M73" s="23"/>
      <c r="N73" s="23"/>
      <c r="O73" s="23"/>
      <c r="P73" s="23"/>
      <c r="Q73" s="23"/>
      <c r="R73" s="23"/>
      <c r="S73" s="23"/>
    </row>
    <row r="74" spans="1:19" ht="15" x14ac:dyDescent="0.25">
      <c r="A74" s="77" t="s">
        <v>1114</v>
      </c>
      <c r="B74" s="6"/>
      <c r="C74" s="78"/>
      <c r="D74" s="7"/>
      <c r="E74" s="79"/>
      <c r="F74" s="79"/>
      <c r="G74" s="79"/>
      <c r="H74" s="85"/>
      <c r="I74" s="85"/>
    </row>
    <row r="75" spans="1:19" ht="15" x14ac:dyDescent="0.25">
      <c r="A75" s="32" t="s">
        <v>761</v>
      </c>
      <c r="B75" s="8"/>
      <c r="C75" s="5"/>
      <c r="D75" s="9"/>
      <c r="E75" s="33"/>
      <c r="F75" s="33"/>
      <c r="G75" s="33"/>
      <c r="H75" s="76"/>
      <c r="I75" s="76"/>
    </row>
    <row r="76" spans="1:19" ht="15" x14ac:dyDescent="0.25">
      <c r="A76" s="32" t="s">
        <v>56</v>
      </c>
      <c r="B76" s="8"/>
      <c r="C76" s="5"/>
      <c r="D76" s="9"/>
      <c r="E76" s="33"/>
      <c r="F76" s="33"/>
      <c r="G76" s="33"/>
      <c r="H76" s="76"/>
      <c r="I76" s="76"/>
    </row>
    <row r="77" spans="1:19" ht="15" x14ac:dyDescent="0.25">
      <c r="A77" s="32" t="s">
        <v>1119</v>
      </c>
      <c r="B77" s="8"/>
      <c r="C77" s="5"/>
      <c r="D77" s="9"/>
      <c r="E77" s="33"/>
      <c r="F77" s="33"/>
      <c r="G77" s="33"/>
      <c r="H77" s="76"/>
      <c r="I77" s="76"/>
    </row>
    <row r="78" spans="1:19" ht="6.75" customHeight="1" x14ac:dyDescent="0.25">
      <c r="A78" s="32"/>
      <c r="B78" s="8"/>
      <c r="C78" s="5"/>
      <c r="D78" s="9"/>
      <c r="E78" s="33"/>
      <c r="F78" s="33"/>
      <c r="G78" s="33"/>
      <c r="H78" s="76"/>
      <c r="I78" s="76"/>
    </row>
    <row r="79" spans="1:19" ht="15.75" x14ac:dyDescent="0.25">
      <c r="A79" s="8" t="s">
        <v>11</v>
      </c>
      <c r="B79" s="2"/>
      <c r="C79" s="2"/>
      <c r="D79" s="8"/>
      <c r="E79" s="9"/>
      <c r="F79" s="9"/>
      <c r="G79" s="9"/>
      <c r="H79" s="76"/>
      <c r="I79" s="76"/>
    </row>
    <row r="80" spans="1:19" ht="9.9499999999999993" customHeight="1" x14ac:dyDescent="0.25">
      <c r="A80" s="8"/>
      <c r="B80" s="2"/>
      <c r="C80" s="2"/>
      <c r="D80" s="8"/>
      <c r="E80" s="9"/>
      <c r="F80" s="9"/>
      <c r="G80" s="9"/>
      <c r="H80" s="76"/>
      <c r="I80" s="76"/>
    </row>
    <row r="81" spans="1:9" x14ac:dyDescent="0.2">
      <c r="A81" s="76" t="s">
        <v>0</v>
      </c>
      <c r="B81" s="23" t="s">
        <v>12</v>
      </c>
      <c r="C81" s="76"/>
      <c r="D81" s="76"/>
      <c r="E81" s="9"/>
      <c r="F81" s="9"/>
      <c r="G81" s="9"/>
      <c r="H81" s="76"/>
      <c r="I81" s="76"/>
    </row>
    <row r="82" spans="1:9" s="20" customFormat="1" ht="12" customHeight="1" x14ac:dyDescent="0.2">
      <c r="A82" s="76"/>
      <c r="B82" s="76"/>
      <c r="C82" s="9"/>
      <c r="D82" s="76"/>
      <c r="E82" s="9"/>
      <c r="F82" s="9"/>
      <c r="G82" s="9"/>
      <c r="H82" s="76"/>
      <c r="I82" s="76"/>
    </row>
    <row r="83" spans="1:9" s="20" customFormat="1" x14ac:dyDescent="0.2">
      <c r="A83" s="76" t="s">
        <v>0</v>
      </c>
      <c r="B83" s="23" t="s">
        <v>57</v>
      </c>
      <c r="C83" s="76"/>
      <c r="D83" s="76"/>
      <c r="E83" s="9"/>
      <c r="F83" s="9"/>
      <c r="G83" s="9"/>
      <c r="H83" s="76"/>
      <c r="I83" s="76"/>
    </row>
    <row r="84" spans="1:9" s="20" customFormat="1" ht="12" customHeight="1" x14ac:dyDescent="0.2">
      <c r="A84" s="76"/>
      <c r="B84" s="76"/>
      <c r="C84" s="9"/>
      <c r="D84" s="76"/>
      <c r="E84" s="9"/>
      <c r="F84" s="9"/>
      <c r="G84" s="9"/>
      <c r="H84" s="76"/>
      <c r="I84" s="76"/>
    </row>
    <row r="85" spans="1:9" s="20" customFormat="1" x14ac:dyDescent="0.2">
      <c r="A85" s="76" t="s">
        <v>0</v>
      </c>
      <c r="B85" s="23" t="s">
        <v>13</v>
      </c>
      <c r="C85" s="76"/>
      <c r="D85" s="76"/>
      <c r="E85" s="9"/>
      <c r="F85" s="9"/>
      <c r="G85" s="9"/>
      <c r="H85" s="76"/>
      <c r="I85" s="76"/>
    </row>
    <row r="86" spans="1:9" ht="7.5" customHeight="1" x14ac:dyDescent="0.2">
      <c r="H86" s="76"/>
      <c r="I86" s="76"/>
    </row>
  </sheetData>
  <sheetProtection algorithmName="SHA-512" hashValue="Uzw9PEAR35vQ8y9GqXLNBb2VkZtxYxpWo6aTaCQUNK0aydrVkoS1p20TH3NGfCOCH6g4sxc4ZAYe0jt8as2cgw==" saltValue="/NM8qr86NomH0PHFlxVp6w==" spinCount="100000" sheet="1" objects="1" scenarios="1" insertHyperlinks="0" selectLockedCells="1"/>
  <mergeCells count="10">
    <mergeCell ref="H7:H10"/>
    <mergeCell ref="I7:I10"/>
    <mergeCell ref="F28:G28"/>
    <mergeCell ref="B3:C3"/>
    <mergeCell ref="E3:G3"/>
    <mergeCell ref="H3:I6"/>
    <mergeCell ref="B4:C4"/>
    <mergeCell ref="D4:G4"/>
    <mergeCell ref="B5:C5"/>
    <mergeCell ref="D5:G5"/>
  </mergeCells>
  <conditionalFormatting sqref="D4:G4">
    <cfRule type="cellIs" dxfId="1" priority="1" stopIfTrue="1" operator="equal">
      <formula>"SOE-Key ungültig"</formula>
    </cfRule>
  </conditionalFormatting>
  <hyperlinks>
    <hyperlink ref="E3:G3" location="'Suche SOE'!A1" display="SOE-Key unbekannt" xr:uid="{4DC4DFEB-7AE0-4F93-92C6-CE8B2331CADC}"/>
  </hyperlinks>
  <pageMargins left="0.43307086614173229" right="0.15748031496062992" top="0.35433070866141736" bottom="0.19685039370078741" header="0.35433070866141736" footer="0.27559055118110237"/>
  <pageSetup paperSize="9" scale="82"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pageSetUpPr fitToPage="1"/>
  </sheetPr>
  <dimension ref="A1:U87"/>
  <sheetViews>
    <sheetView zoomScaleNormal="100" workbookViewId="0">
      <selection activeCell="D3" sqref="D3"/>
    </sheetView>
  </sheetViews>
  <sheetFormatPr baseColWidth="10" defaultRowHeight="14.25" x14ac:dyDescent="0.2"/>
  <cols>
    <col min="1" max="1" width="31.5703125" style="17" customWidth="1"/>
    <col min="2" max="2" width="14.5703125" style="17" customWidth="1"/>
    <col min="3" max="3" width="10.42578125" style="17" customWidth="1"/>
    <col min="4" max="4" width="6.42578125" style="20" customWidth="1"/>
    <col min="5" max="5" width="9" style="20" customWidth="1"/>
    <col min="6" max="6" width="11.28515625" style="20" customWidth="1"/>
    <col min="7" max="7" width="18.85546875" style="20" customWidth="1"/>
    <col min="8" max="8" width="10.7109375" style="17" customWidth="1"/>
    <col min="9" max="9" width="10.28515625" style="17" customWidth="1"/>
    <col min="10" max="10" width="14" style="17" hidden="1" customWidth="1"/>
    <col min="11" max="21" width="11.42578125" style="17" hidden="1" customWidth="1"/>
    <col min="22" max="22" width="11.42578125" style="17" customWidth="1"/>
    <col min="23" max="16384" width="11.42578125" style="17"/>
  </cols>
  <sheetData>
    <row r="1" spans="1:19" x14ac:dyDescent="0.2">
      <c r="A1" s="91"/>
      <c r="B1" s="91"/>
      <c r="C1" s="91"/>
      <c r="D1" s="10"/>
      <c r="E1" s="10"/>
      <c r="F1" s="10"/>
      <c r="G1" s="10"/>
      <c r="H1" s="91"/>
      <c r="I1" s="98" t="s">
        <v>1101</v>
      </c>
    </row>
    <row r="2" spans="1:19" ht="0.75" customHeight="1" x14ac:dyDescent="0.2"/>
    <row r="3" spans="1:19" ht="21.75" customHeight="1" x14ac:dyDescent="0.2">
      <c r="A3" s="113"/>
      <c r="B3" s="212" t="s">
        <v>463</v>
      </c>
      <c r="C3" s="213"/>
      <c r="D3" s="114"/>
      <c r="E3" s="220" t="s">
        <v>1080</v>
      </c>
      <c r="F3" s="220"/>
      <c r="G3" s="221"/>
      <c r="H3" s="202" t="s">
        <v>466</v>
      </c>
      <c r="I3" s="203"/>
    </row>
    <row r="4" spans="1:19" ht="21.75" customHeight="1" x14ac:dyDescent="0.2">
      <c r="A4" s="93"/>
      <c r="B4" s="195" t="s">
        <v>464</v>
      </c>
      <c r="C4" s="196"/>
      <c r="D4" s="199" t="str">
        <f>IF(D3="","",IF(ISERROR(VLOOKUP(D3,Tabelle1!$B$10:$F$455,2,FALSE)),"US-Key invalide",VLOOKUP(D3,Tabelle1!$B$10:$F$455,2,FALSE)))</f>
        <v/>
      </c>
      <c r="E4" s="199"/>
      <c r="F4" s="199"/>
      <c r="G4" s="200"/>
      <c r="H4" s="204"/>
      <c r="I4" s="205"/>
    </row>
    <row r="5" spans="1:19" ht="25.5" customHeight="1" x14ac:dyDescent="0.2">
      <c r="A5" s="99" t="s">
        <v>4</v>
      </c>
      <c r="B5" s="195" t="s">
        <v>465</v>
      </c>
      <c r="C5" s="196"/>
      <c r="D5" s="193" t="str">
        <f>IF(ISERROR(VLOOKUP(D3,Tabelle1!$B$10:$F$455,3,FALSE)),"",VLOOKUP(D3,Tabelle1!$B$10:$F$455,3,FALSE))</f>
        <v/>
      </c>
      <c r="E5" s="193"/>
      <c r="F5" s="193"/>
      <c r="G5" s="194"/>
      <c r="H5" s="204"/>
      <c r="I5" s="205"/>
    </row>
    <row r="6" spans="1:19" ht="14.25" customHeight="1" x14ac:dyDescent="0.2">
      <c r="A6" s="94"/>
      <c r="B6" s="115"/>
      <c r="C6" s="115"/>
      <c r="D6" s="115"/>
      <c r="E6" s="115"/>
      <c r="F6" s="115"/>
      <c r="G6" s="115"/>
      <c r="H6" s="217"/>
      <c r="I6" s="207"/>
    </row>
    <row r="7" spans="1:19" ht="14.25" customHeight="1" x14ac:dyDescent="0.2">
      <c r="A7" s="94"/>
      <c r="B7" s="115"/>
      <c r="C7" s="115"/>
      <c r="D7" s="115"/>
      <c r="E7" s="115"/>
      <c r="F7" s="115"/>
      <c r="G7" s="115"/>
      <c r="H7" s="208" t="s">
        <v>818</v>
      </c>
      <c r="I7" s="210" t="s">
        <v>1113</v>
      </c>
    </row>
    <row r="8" spans="1:19" ht="16.5" customHeight="1" x14ac:dyDescent="0.25">
      <c r="A8" s="95" t="s">
        <v>33</v>
      </c>
      <c r="B8" s="116"/>
      <c r="C8" s="116"/>
      <c r="D8" s="8"/>
      <c r="E8" s="9"/>
      <c r="F8" s="9"/>
      <c r="G8" s="9"/>
      <c r="H8" s="208"/>
      <c r="I8" s="210"/>
    </row>
    <row r="9" spans="1:19" x14ac:dyDescent="0.2">
      <c r="A9" s="22" t="s">
        <v>467</v>
      </c>
      <c r="B9" s="23"/>
      <c r="C9" s="23"/>
      <c r="D9" s="9"/>
      <c r="E9" s="9"/>
      <c r="F9" s="9"/>
      <c r="G9" s="9"/>
      <c r="H9" s="208"/>
      <c r="I9" s="210"/>
    </row>
    <row r="10" spans="1:19" s="36" customFormat="1" ht="5.25" customHeight="1" x14ac:dyDescent="0.2">
      <c r="A10" s="96"/>
      <c r="B10" s="37"/>
      <c r="C10" s="37"/>
      <c r="D10" s="37"/>
      <c r="E10" s="37"/>
      <c r="F10" s="37"/>
      <c r="G10" s="37"/>
      <c r="H10" s="209"/>
      <c r="I10" s="211"/>
      <c r="J10" s="23"/>
      <c r="K10" s="23"/>
      <c r="L10" s="23"/>
      <c r="M10" s="23"/>
      <c r="N10" s="23"/>
      <c r="O10" s="23"/>
      <c r="P10" s="23"/>
      <c r="Q10" s="23"/>
      <c r="R10" s="23"/>
      <c r="S10" s="23"/>
    </row>
    <row r="11" spans="1:19" ht="3" customHeight="1" x14ac:dyDescent="0.2">
      <c r="A11" s="22"/>
      <c r="B11" s="23"/>
      <c r="C11" s="23"/>
      <c r="D11" s="9"/>
      <c r="E11" s="9"/>
      <c r="F11" s="9"/>
      <c r="G11" s="9"/>
      <c r="H11" s="75"/>
      <c r="I11" s="75"/>
    </row>
    <row r="12" spans="1:19" ht="15.75" x14ac:dyDescent="0.25">
      <c r="A12" s="29" t="s">
        <v>15</v>
      </c>
      <c r="B12" s="2"/>
      <c r="C12" s="2"/>
      <c r="D12" s="8"/>
      <c r="E12" s="9"/>
      <c r="F12" s="9"/>
      <c r="G12" s="9"/>
      <c r="H12" s="80"/>
      <c r="I12" s="75"/>
    </row>
    <row r="13" spans="1:19" s="24" customFormat="1" x14ac:dyDescent="0.2">
      <c r="A13" s="27" t="s">
        <v>1112</v>
      </c>
      <c r="B13" s="15"/>
      <c r="C13" s="12"/>
      <c r="D13" s="13"/>
      <c r="E13" s="9"/>
      <c r="F13" s="9"/>
      <c r="G13" s="9"/>
      <c r="H13" s="81"/>
      <c r="I13" s="82"/>
    </row>
    <row r="14" spans="1:19" s="24" customFormat="1" ht="9.9499999999999993" customHeight="1" x14ac:dyDescent="0.2">
      <c r="A14" s="27"/>
      <c r="B14" s="15"/>
      <c r="C14" s="12"/>
      <c r="D14" s="13"/>
      <c r="E14" s="9"/>
      <c r="F14" s="9"/>
      <c r="G14" s="9"/>
      <c r="H14" s="81"/>
      <c r="I14" s="82"/>
    </row>
    <row r="15" spans="1:19" s="24" customFormat="1" ht="16.5" x14ac:dyDescent="0.25">
      <c r="A15" s="49" t="s">
        <v>39</v>
      </c>
      <c r="B15" s="16"/>
      <c r="C15" s="12"/>
      <c r="D15" s="13"/>
      <c r="E15" s="8"/>
      <c r="F15" s="117" t="s">
        <v>16</v>
      </c>
      <c r="G15" s="9"/>
      <c r="H15" s="81"/>
      <c r="I15" s="82"/>
    </row>
    <row r="16" spans="1:19" s="35" customFormat="1" ht="6" customHeight="1" x14ac:dyDescent="0.2">
      <c r="A16" s="38"/>
      <c r="B16" s="36"/>
      <c r="C16" s="36"/>
      <c r="D16" s="36"/>
      <c r="E16" s="36"/>
      <c r="F16" s="36"/>
      <c r="G16" s="36"/>
      <c r="H16" s="38"/>
      <c r="I16" s="83"/>
      <c r="J16" s="21"/>
      <c r="K16" s="21"/>
      <c r="L16" s="21"/>
      <c r="M16" s="21"/>
      <c r="N16" s="21"/>
      <c r="O16" s="21"/>
      <c r="P16" s="21"/>
      <c r="Q16" s="21"/>
      <c r="R16" s="21"/>
      <c r="S16" s="21"/>
    </row>
    <row r="17" spans="1:19" x14ac:dyDescent="0.2">
      <c r="A17" s="40" t="s">
        <v>17</v>
      </c>
      <c r="B17" s="9"/>
      <c r="C17" s="9"/>
      <c r="D17" s="9"/>
      <c r="E17" s="9"/>
      <c r="F17" s="9"/>
      <c r="G17" s="72"/>
      <c r="H17" s="80"/>
      <c r="I17" s="75"/>
    </row>
    <row r="18" spans="1:19" s="35" customFormat="1" ht="6" customHeight="1" x14ac:dyDescent="0.2">
      <c r="A18" s="38"/>
      <c r="B18" s="36"/>
      <c r="C18" s="36"/>
      <c r="D18" s="36"/>
      <c r="E18" s="36"/>
      <c r="F18" s="36"/>
      <c r="G18" s="36"/>
      <c r="H18" s="38"/>
      <c r="I18" s="83"/>
      <c r="J18" s="21"/>
      <c r="K18" s="21"/>
      <c r="L18" s="21"/>
      <c r="M18" s="21"/>
      <c r="N18" s="21"/>
      <c r="O18" s="21"/>
      <c r="P18" s="21"/>
      <c r="Q18" s="21"/>
      <c r="R18" s="21"/>
      <c r="S18" s="21"/>
    </row>
    <row r="19" spans="1:19" x14ac:dyDescent="0.2">
      <c r="A19" s="40" t="s">
        <v>45</v>
      </c>
      <c r="B19" s="9"/>
      <c r="C19" s="9"/>
      <c r="D19" s="9"/>
      <c r="E19" s="9">
        <v>38</v>
      </c>
      <c r="F19" s="41" t="s">
        <v>18</v>
      </c>
      <c r="G19" s="72"/>
      <c r="H19" s="80"/>
      <c r="I19" s="75"/>
    </row>
    <row r="20" spans="1:19" x14ac:dyDescent="0.2">
      <c r="A20" s="22"/>
      <c r="B20" s="9"/>
      <c r="C20" s="9"/>
      <c r="D20" s="9"/>
      <c r="E20" s="9">
        <v>39</v>
      </c>
      <c r="F20" s="41" t="s">
        <v>18</v>
      </c>
      <c r="G20" s="72"/>
      <c r="H20" s="80"/>
      <c r="I20" s="75"/>
    </row>
    <row r="21" spans="1:19" s="35" customFormat="1" ht="6" customHeight="1" x14ac:dyDescent="0.2">
      <c r="A21" s="38"/>
      <c r="B21" s="36"/>
      <c r="C21" s="36"/>
      <c r="D21" s="36"/>
      <c r="E21" s="36"/>
      <c r="F21" s="36"/>
      <c r="G21" s="36"/>
      <c r="H21" s="38"/>
      <c r="I21" s="83"/>
      <c r="J21" s="21"/>
      <c r="K21" s="21"/>
      <c r="L21" s="21"/>
      <c r="M21" s="21"/>
      <c r="N21" s="21"/>
      <c r="O21" s="21"/>
      <c r="P21" s="21"/>
      <c r="Q21" s="21"/>
      <c r="R21" s="21"/>
      <c r="S21" s="21"/>
    </row>
    <row r="22" spans="1:19" x14ac:dyDescent="0.2">
      <c r="A22" s="40" t="s">
        <v>468</v>
      </c>
      <c r="B22" s="9"/>
      <c r="C22" s="9"/>
      <c r="D22" s="9"/>
      <c r="E22" s="9"/>
      <c r="F22" s="9"/>
      <c r="G22" s="127">
        <f>G19*E19/39 + G20*E20/39</f>
        <v>0</v>
      </c>
      <c r="H22" s="80"/>
      <c r="I22" s="75"/>
    </row>
    <row r="23" spans="1:19" s="35" customFormat="1" ht="6" customHeight="1" x14ac:dyDescent="0.2">
      <c r="A23" s="38"/>
      <c r="B23" s="36"/>
      <c r="C23" s="36"/>
      <c r="D23" s="36"/>
      <c r="E23" s="36"/>
      <c r="F23" s="36"/>
      <c r="G23" s="36"/>
      <c r="H23" s="38"/>
      <c r="I23" s="83"/>
      <c r="J23" s="21"/>
      <c r="K23" s="21"/>
      <c r="L23" s="21"/>
      <c r="M23" s="21"/>
      <c r="N23" s="21"/>
      <c r="O23" s="21"/>
      <c r="P23" s="21"/>
      <c r="Q23" s="21"/>
      <c r="R23" s="21"/>
      <c r="S23" s="21"/>
    </row>
    <row r="24" spans="1:19" x14ac:dyDescent="0.2">
      <c r="A24" s="40" t="s">
        <v>19</v>
      </c>
      <c r="B24" s="9"/>
      <c r="C24" s="9"/>
      <c r="D24" s="9"/>
      <c r="E24" s="9"/>
      <c r="F24" s="9"/>
      <c r="G24" s="72"/>
      <c r="H24" s="80"/>
      <c r="I24" s="75"/>
    </row>
    <row r="25" spans="1:19" x14ac:dyDescent="0.2">
      <c r="A25" s="40" t="s">
        <v>20</v>
      </c>
      <c r="B25" s="9"/>
      <c r="C25" s="9"/>
      <c r="D25" s="9"/>
      <c r="E25" s="9"/>
      <c r="F25" s="9"/>
      <c r="G25" s="9"/>
      <c r="H25" s="80"/>
      <c r="I25" s="75"/>
    </row>
    <row r="26" spans="1:19" s="35" customFormat="1" ht="12.75" x14ac:dyDescent="0.2">
      <c r="A26" s="38"/>
      <c r="B26" s="36"/>
      <c r="C26" s="36"/>
      <c r="D26" s="36"/>
      <c r="E26" s="36"/>
      <c r="F26" s="36"/>
      <c r="G26" s="36"/>
      <c r="H26" s="38"/>
      <c r="I26" s="83"/>
      <c r="J26" s="21"/>
      <c r="K26" s="21"/>
      <c r="L26" s="21"/>
      <c r="M26" s="21"/>
      <c r="N26" s="21"/>
      <c r="O26" s="21"/>
      <c r="P26" s="21"/>
      <c r="Q26" s="21"/>
      <c r="R26" s="21"/>
      <c r="S26" s="21"/>
    </row>
    <row r="27" spans="1:19" x14ac:dyDescent="0.2">
      <c r="A27" s="22" t="s">
        <v>21</v>
      </c>
      <c r="B27" s="5"/>
      <c r="C27" s="9"/>
      <c r="D27" s="9"/>
      <c r="E27" s="9"/>
      <c r="F27" s="9"/>
      <c r="G27" s="72"/>
      <c r="H27" s="80"/>
      <c r="I27" s="75"/>
      <c r="K27" s="109" t="s">
        <v>448</v>
      </c>
      <c r="L27" s="109" t="s">
        <v>454</v>
      </c>
      <c r="M27" s="109" t="s">
        <v>455</v>
      </c>
      <c r="N27" s="109" t="s">
        <v>456</v>
      </c>
      <c r="O27" s="109" t="s">
        <v>457</v>
      </c>
      <c r="P27" s="109" t="s">
        <v>458</v>
      </c>
      <c r="Q27" s="109" t="s">
        <v>459</v>
      </c>
      <c r="R27" s="109" t="s">
        <v>460</v>
      </c>
      <c r="S27" s="109" t="s">
        <v>461</v>
      </c>
    </row>
    <row r="28" spans="1:19" s="35" customFormat="1" ht="3.75" customHeight="1" thickBot="1" x14ac:dyDescent="0.25">
      <c r="A28" s="38"/>
      <c r="B28" s="36"/>
      <c r="C28" s="36"/>
      <c r="D28" s="36"/>
      <c r="E28" s="36"/>
      <c r="F28" s="191">
        <f>ROUND(5 + 0.104 *G17 + 0.106 * G22 + 0.194 * G24,3)</f>
        <v>5</v>
      </c>
      <c r="G28" s="191"/>
      <c r="H28" s="30"/>
      <c r="I28" s="84"/>
      <c r="J28" s="21"/>
      <c r="K28" s="110"/>
      <c r="L28" s="110"/>
      <c r="M28" s="110"/>
      <c r="N28" s="110"/>
      <c r="O28" s="110"/>
      <c r="P28" s="110"/>
      <c r="Q28" s="110"/>
      <c r="R28" s="110"/>
      <c r="S28" s="110"/>
    </row>
    <row r="29" spans="1:19" ht="15.75" thickBot="1" x14ac:dyDescent="0.3">
      <c r="A29" s="112" t="s">
        <v>50</v>
      </c>
      <c r="B29" s="8"/>
      <c r="C29" s="9"/>
      <c r="D29" s="9"/>
      <c r="E29" s="43"/>
      <c r="F29" s="43"/>
      <c r="G29" s="124" t="str">
        <f>IF(SUM(G17,G19:G20,G22:G24)=0,"",IF((G27&lt;&gt;"x"),F28,F28 + G17 * 0.03))</f>
        <v/>
      </c>
      <c r="H29" s="101" t="str">
        <f>IF(ISERROR(VLOOKUP(D3,Tabelle1!$B$10:$F$455,4,FALSE)),"",VLOOKUP(D3,Tabelle1!$B$10:$F$455,4,FALSE))</f>
        <v/>
      </c>
      <c r="I29" s="102" t="str">
        <f>IFERROR(ROUND(IF(L29&lt;&gt;"",L29,IF(M29&lt;&gt;"",M29,IF(N29&lt;&gt;"",N29,IF(O29&lt;&gt;"",O29,IF(P29&lt;&gt;"",P29,IF(Q29&lt;&gt;"",Q29,IF(R29&lt;&gt;"",R29,IF(S29&lt;&gt;"",S29,"")))))))),2),"")</f>
        <v/>
      </c>
      <c r="K29" s="111">
        <f>IF(G29="",0,ABS(H29-G29))</f>
        <v>0</v>
      </c>
      <c r="L29" s="109" t="str">
        <f>IF($G$29="","",IF(AND($G$29&gt;=2.5,$H$29&lt;=60,$H$29&gt;=5,$K$29&gt;3),ROUND($G$29/500,2)*500,""))</f>
        <v/>
      </c>
      <c r="M29" s="109" t="str">
        <f>IF($G$29="","",IF(AND($G$29&gt;=2.5,$H$29&lt;=60,$H$29&gt;=5,$K$29&lt;=3),$H$29,""))</f>
        <v/>
      </c>
      <c r="N29" s="109" t="str">
        <f>IF($G$29="","",IF(AND($G$29&gt;=2.5,$H$29&gt;60,$K$29&gt;6),ROUND($G$29/500,2)*500,""))</f>
        <v/>
      </c>
      <c r="O29" s="109" t="str">
        <f>IF($G$29="","",IF(AND($G$29&gt;=2.5,$H$29&gt;60,$K$29&lt;=6),$H$29,""))</f>
        <v/>
      </c>
      <c r="P29" s="109" t="str">
        <f>IF($G$29="","",IF(AND($G$29&lt;2.5,$K$29&gt;3),$G$29,""))</f>
        <v/>
      </c>
      <c r="Q29" s="109" t="str">
        <f>IF($G$29="","",IF(AND($G$29&lt;2.5,$H$29&gt;=2.5,$K$29&lt;=3),$H$29,""))</f>
        <v/>
      </c>
      <c r="R29" s="109" t="str">
        <f>IF($G$29="","",IF(AND($G$29&lt;2.5,$H$29&lt;2.5),$G$29,""))</f>
        <v/>
      </c>
      <c r="S29" s="109" t="str">
        <f>IF($G$29="","",IF(AND($G$29&gt;=2.5,$H$29&lt;=2.5),ROUND($G$29/500,2)*500,""))</f>
        <v/>
      </c>
    </row>
    <row r="30" spans="1:19" ht="6" customHeight="1" x14ac:dyDescent="0.25">
      <c r="A30" s="29"/>
      <c r="B30" s="8"/>
      <c r="C30" s="9"/>
      <c r="D30" s="9"/>
      <c r="E30" s="42"/>
      <c r="F30" s="42"/>
      <c r="G30" s="42"/>
      <c r="H30" s="80"/>
      <c r="I30" s="75"/>
    </row>
    <row r="31" spans="1:19" ht="15" hidden="1" x14ac:dyDescent="0.25">
      <c r="A31" s="29" t="s">
        <v>47</v>
      </c>
      <c r="B31" s="8"/>
      <c r="C31" s="9"/>
      <c r="D31" s="9"/>
      <c r="E31" s="53"/>
      <c r="F31" s="53"/>
      <c r="G31" s="86" t="str">
        <f>IFERROR(IF(G29&lt;2.5,G29,ROUND(G29/500,2)*500),"")</f>
        <v/>
      </c>
      <c r="H31" s="76"/>
      <c r="I31" s="75"/>
      <c r="K31" s="90"/>
    </row>
    <row r="32" spans="1:19" s="36" customFormat="1" ht="2.25" customHeight="1" x14ac:dyDescent="0.2">
      <c r="A32" s="96"/>
      <c r="B32" s="37"/>
      <c r="C32" s="37"/>
      <c r="D32" s="37"/>
      <c r="E32" s="37"/>
      <c r="F32" s="37"/>
      <c r="G32" s="37"/>
      <c r="H32" s="38"/>
      <c r="I32" s="83"/>
      <c r="J32" s="23"/>
      <c r="K32" s="23"/>
      <c r="L32" s="23"/>
      <c r="M32" s="23"/>
      <c r="N32" s="23"/>
      <c r="O32" s="23"/>
      <c r="P32" s="23"/>
      <c r="Q32" s="23"/>
      <c r="R32" s="23"/>
      <c r="S32" s="23"/>
    </row>
    <row r="33" spans="1:19" s="36" customFormat="1" ht="6" customHeight="1" x14ac:dyDescent="0.2">
      <c r="A33" s="96"/>
      <c r="B33" s="37"/>
      <c r="C33" s="37"/>
      <c r="D33" s="37"/>
      <c r="E33" s="37"/>
      <c r="F33" s="37"/>
      <c r="G33" s="37"/>
      <c r="H33" s="38"/>
      <c r="I33" s="83"/>
      <c r="J33" s="23"/>
      <c r="K33" s="23"/>
      <c r="L33" s="23"/>
      <c r="M33" s="23"/>
      <c r="N33" s="23"/>
      <c r="O33" s="23"/>
      <c r="P33" s="23"/>
      <c r="Q33" s="23"/>
      <c r="R33" s="23"/>
      <c r="S33" s="23"/>
    </row>
    <row r="34" spans="1:19" ht="15.75" x14ac:dyDescent="0.25">
      <c r="A34" s="28" t="s">
        <v>52</v>
      </c>
      <c r="B34" s="1"/>
      <c r="C34" s="1"/>
      <c r="D34" s="6"/>
      <c r="E34" s="7"/>
      <c r="F34" s="7"/>
      <c r="G34" s="7"/>
      <c r="H34" s="80"/>
      <c r="I34" s="75"/>
    </row>
    <row r="35" spans="1:19" ht="9.75" customHeight="1" x14ac:dyDescent="0.25">
      <c r="A35" s="22"/>
      <c r="B35" s="9"/>
      <c r="C35" s="2"/>
      <c r="D35" s="8"/>
      <c r="E35" s="9"/>
      <c r="F35" s="9"/>
      <c r="G35" s="9"/>
      <c r="H35" s="80"/>
      <c r="I35" s="75"/>
    </row>
    <row r="36" spans="1:19" ht="15.75" x14ac:dyDescent="0.25">
      <c r="A36" s="45" t="s">
        <v>63</v>
      </c>
      <c r="B36" s="9"/>
      <c r="C36" s="2"/>
      <c r="D36" s="8"/>
      <c r="E36" s="23"/>
      <c r="F36" s="9"/>
      <c r="G36" s="9"/>
      <c r="H36" s="80"/>
      <c r="I36" s="75"/>
    </row>
    <row r="37" spans="1:19" ht="15.75" x14ac:dyDescent="0.25">
      <c r="A37" s="22" t="s">
        <v>22</v>
      </c>
      <c r="B37" s="9"/>
      <c r="C37" s="2"/>
      <c r="D37" s="8"/>
      <c r="E37" s="9"/>
      <c r="F37" s="9"/>
      <c r="G37" s="131"/>
      <c r="H37" s="80"/>
      <c r="I37" s="75"/>
    </row>
    <row r="38" spans="1:19" ht="15" x14ac:dyDescent="0.25">
      <c r="A38" s="22" t="s">
        <v>23</v>
      </c>
      <c r="B38" s="9"/>
      <c r="C38" s="118" t="str">
        <f>IF(AND(G37="x",G38="x"),"Seulement marquer une croix!","")</f>
        <v/>
      </c>
      <c r="D38" s="8"/>
      <c r="E38" s="9"/>
      <c r="F38" s="9"/>
      <c r="G38" s="131"/>
      <c r="H38" s="80"/>
      <c r="I38" s="75"/>
    </row>
    <row r="39" spans="1:19" s="35" customFormat="1" ht="1.5" customHeight="1" x14ac:dyDescent="0.2">
      <c r="A39" s="22"/>
      <c r="B39" s="36"/>
      <c r="C39" s="36"/>
      <c r="D39" s="36"/>
      <c r="E39" s="36"/>
      <c r="F39" s="36"/>
      <c r="G39" s="73" t="str">
        <f>IF(ISTEXT(I29),"",I29*0.6)</f>
        <v/>
      </c>
      <c r="H39" s="38"/>
      <c r="I39" s="83"/>
      <c r="J39" s="21"/>
      <c r="K39" s="21"/>
      <c r="L39" s="21"/>
      <c r="M39" s="21"/>
      <c r="N39" s="21"/>
      <c r="O39" s="21"/>
      <c r="P39" s="21"/>
      <c r="Q39" s="21"/>
      <c r="R39" s="21"/>
      <c r="S39" s="21"/>
    </row>
    <row r="40" spans="1:19" ht="3" customHeight="1" thickBot="1" x14ac:dyDescent="0.3">
      <c r="A40" s="22"/>
      <c r="B40" s="9"/>
      <c r="C40" s="2"/>
      <c r="D40" s="119"/>
      <c r="E40" s="9"/>
      <c r="F40" s="9"/>
      <c r="G40" s="73" t="str">
        <f>IF(G37="x",(G39+3.5),IF(G38="x",(G39+7),G39))</f>
        <v/>
      </c>
      <c r="H40" s="80"/>
      <c r="I40" s="75"/>
    </row>
    <row r="41" spans="1:19" s="26" customFormat="1" ht="15.75" thickBot="1" x14ac:dyDescent="0.3">
      <c r="A41" s="11" t="s">
        <v>27</v>
      </c>
      <c r="B41" s="14"/>
      <c r="C41" s="4"/>
      <c r="D41" s="3"/>
      <c r="E41" s="47"/>
      <c r="F41" s="47"/>
      <c r="G41" s="125" t="str">
        <f>IFERROR(G40,"")</f>
        <v/>
      </c>
      <c r="H41" s="25"/>
      <c r="I41" s="102" t="str">
        <f>$G$41</f>
        <v/>
      </c>
    </row>
    <row r="42" spans="1:19" s="36" customFormat="1" ht="6" customHeight="1" x14ac:dyDescent="0.2">
      <c r="A42" s="96"/>
      <c r="B42" s="37"/>
      <c r="C42" s="37"/>
      <c r="D42" s="37"/>
      <c r="E42" s="37"/>
      <c r="F42" s="37"/>
      <c r="G42" s="37"/>
      <c r="H42" s="38"/>
      <c r="I42" s="83"/>
      <c r="J42" s="23"/>
      <c r="K42" s="23"/>
      <c r="L42" s="23"/>
      <c r="M42" s="23"/>
      <c r="N42" s="23"/>
      <c r="O42" s="23"/>
      <c r="P42" s="23"/>
      <c r="Q42" s="23"/>
      <c r="R42" s="23"/>
      <c r="S42" s="23"/>
    </row>
    <row r="43" spans="1:19" ht="15" x14ac:dyDescent="0.25">
      <c r="A43" s="28" t="s">
        <v>28</v>
      </c>
      <c r="B43" s="120"/>
      <c r="C43" s="76"/>
      <c r="D43" s="9"/>
      <c r="E43" s="7"/>
      <c r="F43" s="7"/>
      <c r="G43" s="121" t="s">
        <v>752</v>
      </c>
      <c r="H43" s="80"/>
      <c r="I43" s="75"/>
    </row>
    <row r="44" spans="1:19" ht="6" customHeight="1" x14ac:dyDescent="0.25">
      <c r="A44" s="48"/>
      <c r="B44" s="2"/>
      <c r="C44" s="2"/>
      <c r="D44" s="8"/>
      <c r="E44" s="9"/>
      <c r="F44" s="9"/>
      <c r="G44" s="9"/>
      <c r="H44" s="80"/>
      <c r="I44" s="75"/>
    </row>
    <row r="45" spans="1:19" ht="15.75" x14ac:dyDescent="0.25">
      <c r="A45" s="22" t="s">
        <v>40</v>
      </c>
      <c r="B45" s="2"/>
      <c r="C45" s="2"/>
      <c r="D45" s="8"/>
      <c r="E45" s="9"/>
      <c r="F45" s="9"/>
      <c r="G45" s="9"/>
      <c r="H45" s="80"/>
      <c r="I45" s="75"/>
    </row>
    <row r="46" spans="1:19" ht="16.5" x14ac:dyDescent="0.2">
      <c r="A46" s="49" t="s">
        <v>469</v>
      </c>
      <c r="B46" s="16"/>
      <c r="C46" s="12"/>
      <c r="D46" s="13"/>
      <c r="E46" s="15" t="s">
        <v>24</v>
      </c>
      <c r="F46" s="9"/>
      <c r="G46" s="9"/>
      <c r="H46" s="80"/>
      <c r="I46" s="75"/>
    </row>
    <row r="47" spans="1:19" s="35" customFormat="1" ht="6" customHeight="1" x14ac:dyDescent="0.2">
      <c r="A47" s="38"/>
      <c r="B47" s="36"/>
      <c r="C47" s="36"/>
      <c r="D47" s="36"/>
      <c r="E47" s="36"/>
      <c r="F47" s="36"/>
      <c r="G47" s="36"/>
      <c r="H47" s="38"/>
      <c r="I47" s="83"/>
      <c r="J47" s="21"/>
      <c r="K47" s="21"/>
      <c r="L47" s="21"/>
      <c r="M47" s="21"/>
      <c r="N47" s="21"/>
      <c r="O47" s="21"/>
      <c r="P47" s="21"/>
      <c r="Q47" s="21"/>
      <c r="R47" s="21"/>
      <c r="S47" s="21"/>
    </row>
    <row r="48" spans="1:19" x14ac:dyDescent="0.2">
      <c r="A48" s="22" t="s">
        <v>25</v>
      </c>
      <c r="B48" s="9"/>
      <c r="C48" s="9"/>
      <c r="E48" s="9">
        <v>38</v>
      </c>
      <c r="F48" s="9" t="s">
        <v>18</v>
      </c>
      <c r="G48" s="72"/>
      <c r="H48" s="80"/>
      <c r="I48" s="75"/>
    </row>
    <row r="49" spans="1:19" x14ac:dyDescent="0.2">
      <c r="A49" s="22" t="s">
        <v>760</v>
      </c>
      <c r="B49" s="9"/>
      <c r="C49" s="9"/>
      <c r="E49" s="9">
        <v>39</v>
      </c>
      <c r="F49" s="9" t="s">
        <v>18</v>
      </c>
      <c r="G49" s="72"/>
      <c r="H49" s="80"/>
      <c r="I49" s="75"/>
    </row>
    <row r="50" spans="1:19" s="35" customFormat="1" ht="6" customHeight="1" x14ac:dyDescent="0.2">
      <c r="A50" s="38"/>
      <c r="B50" s="36"/>
      <c r="C50" s="36"/>
      <c r="D50" s="36"/>
      <c r="E50" s="36"/>
      <c r="F50" s="36"/>
      <c r="G50" s="74"/>
      <c r="H50" s="38"/>
      <c r="I50" s="83"/>
      <c r="J50" s="21"/>
      <c r="K50" s="21"/>
      <c r="L50" s="21"/>
      <c r="M50" s="21"/>
      <c r="N50" s="21"/>
      <c r="O50" s="21"/>
      <c r="P50" s="21"/>
      <c r="Q50" s="21"/>
      <c r="R50" s="21"/>
      <c r="S50" s="21"/>
    </row>
    <row r="51" spans="1:19" ht="15" x14ac:dyDescent="0.25">
      <c r="A51" s="22" t="s">
        <v>41</v>
      </c>
      <c r="B51" s="9"/>
      <c r="C51" s="9"/>
      <c r="D51" s="8"/>
      <c r="E51" s="9"/>
      <c r="F51" s="9"/>
      <c r="G51" s="128">
        <f>G48*E48/39 + G49*E49/39</f>
        <v>0</v>
      </c>
      <c r="H51" s="80"/>
      <c r="I51" s="75"/>
    </row>
    <row r="52" spans="1:19" s="35" customFormat="1" ht="6" customHeight="1" x14ac:dyDescent="0.2">
      <c r="A52" s="38"/>
      <c r="B52" s="36"/>
      <c r="C52" s="36"/>
      <c r="D52" s="36"/>
      <c r="E52" s="36"/>
      <c r="F52" s="36"/>
      <c r="G52" s="74"/>
      <c r="H52" s="38"/>
      <c r="I52" s="83"/>
      <c r="J52" s="21"/>
      <c r="K52" s="21"/>
      <c r="L52" s="21"/>
      <c r="M52" s="21"/>
      <c r="N52" s="21"/>
      <c r="O52" s="21"/>
      <c r="P52" s="21"/>
      <c r="Q52" s="21"/>
      <c r="R52" s="21"/>
      <c r="S52" s="21"/>
    </row>
    <row r="53" spans="1:19" x14ac:dyDescent="0.2">
      <c r="A53" s="22" t="s">
        <v>46</v>
      </c>
      <c r="B53" s="9"/>
      <c r="C53" s="9"/>
      <c r="D53" s="9"/>
      <c r="E53" s="9"/>
      <c r="F53" s="122">
        <f>ROUND(G51*0.106+G53*0.194,3)</f>
        <v>0</v>
      </c>
      <c r="G53" s="72"/>
      <c r="H53" s="80"/>
      <c r="I53" s="75"/>
    </row>
    <row r="54" spans="1:19" ht="15" thickBot="1" x14ac:dyDescent="0.25">
      <c r="A54" s="22" t="s">
        <v>58</v>
      </c>
      <c r="B54" s="9"/>
      <c r="C54" s="9"/>
      <c r="D54" s="9"/>
      <c r="E54" s="9"/>
      <c r="F54" s="9"/>
      <c r="G54" s="9"/>
      <c r="H54" s="80"/>
      <c r="I54" s="75"/>
      <c r="K54" s="109" t="s">
        <v>448</v>
      </c>
      <c r="L54" s="109" t="s">
        <v>454</v>
      </c>
      <c r="M54" s="109" t="s">
        <v>455</v>
      </c>
      <c r="N54" s="109" t="s">
        <v>456</v>
      </c>
      <c r="O54" s="109" t="s">
        <v>457</v>
      </c>
      <c r="P54" s="109" t="s">
        <v>458</v>
      </c>
      <c r="Q54" s="109" t="s">
        <v>459</v>
      </c>
      <c r="R54" s="109" t="s">
        <v>460</v>
      </c>
      <c r="S54" s="109" t="s">
        <v>461</v>
      </c>
    </row>
    <row r="55" spans="1:19" s="35" customFormat="1" ht="6" hidden="1" customHeight="1" thickBot="1" x14ac:dyDescent="0.25">
      <c r="A55" s="38"/>
      <c r="B55" s="36"/>
      <c r="C55" s="36"/>
      <c r="D55" s="36"/>
      <c r="E55" s="36"/>
      <c r="F55" s="36"/>
      <c r="G55" s="74"/>
      <c r="H55" s="38"/>
      <c r="I55" s="83"/>
      <c r="J55" s="21"/>
      <c r="K55" s="109"/>
      <c r="L55" s="109"/>
      <c r="M55" s="109"/>
      <c r="N55" s="109"/>
      <c r="O55" s="109"/>
      <c r="P55" s="109"/>
      <c r="Q55" s="109"/>
      <c r="R55" s="109"/>
      <c r="S55" s="109"/>
    </row>
    <row r="56" spans="1:19" ht="15.75" thickBot="1" x14ac:dyDescent="0.3">
      <c r="A56" s="29" t="s">
        <v>49</v>
      </c>
      <c r="B56" s="8"/>
      <c r="C56" s="5"/>
      <c r="D56" s="9"/>
      <c r="E56" s="46"/>
      <c r="F56" s="46"/>
      <c r="G56" s="130" t="str">
        <f>IF(F53&lt;&gt;0,F53,"")</f>
        <v/>
      </c>
      <c r="H56" s="101" t="str">
        <f>IF(ISERROR(VLOOKUP(D3,Tabelle1!$B$10:$F$455,5,FALSE)),"",VLOOKUP(D3,Tabelle1!$B$10:$F$455,5,FALSE))</f>
        <v/>
      </c>
      <c r="I56" s="102" t="str">
        <f>IFERROR(ROUND(IF(L56&lt;&gt;"",L56,IF(M56&lt;&gt;"",M56,IF(N56&lt;&gt;"",N56,IF(O56&lt;&gt;"",O56,IF(P56&lt;&gt;"",P56,IF(Q56&lt;&gt;"",Q56,IF(R56&lt;&gt;"",R56,IF(S56&lt;&gt;"",S56,"")))))))),2),"")</f>
        <v/>
      </c>
      <c r="K56" s="111">
        <f>IF(G56="",0,ABS(H56-G56))</f>
        <v>0</v>
      </c>
      <c r="L56" s="109" t="str">
        <f>IF($G$56="","",IF(AND($G$56&gt;=2.5,$H$56&lt;=60,$H$56&gt;=5,$K$56&gt;3),ROUND($G$56/500,2)*500,""))</f>
        <v/>
      </c>
      <c r="M56" s="109" t="str">
        <f>IF($G$56="","",IF(AND($G$56&gt;=2.5,$H$56&lt;=60,$H$56&gt;=5,$K$56&lt;=3),$H$56,""))</f>
        <v/>
      </c>
      <c r="N56" s="109" t="str">
        <f>IF($G$56="","",IF(AND($G$56&gt;=2.5,$H$56&gt;60,$K$56&gt;6),ROUND($G$56/500,2)*500,""))</f>
        <v/>
      </c>
      <c r="O56" s="109" t="str">
        <f>IF($G$56="","",IF(AND($G$56&gt;=2.5,$H$56&gt;60,$K$56&lt;=6),$H$56,""))</f>
        <v/>
      </c>
      <c r="P56" s="109" t="str">
        <f>IF($G$56="","",IF(AND($G$56&lt;2.5,$K$56&gt;3),$G$56,""))</f>
        <v/>
      </c>
      <c r="Q56" s="109" t="str">
        <f>IF($G$56="","",IF($G$56="","",IF(AND($G$56&lt;2.5,$H$56&gt;=2.5,$K$56&lt;=3),$H$56,"")))</f>
        <v/>
      </c>
      <c r="R56" s="109" t="str">
        <f>IF($G$56="","",IF(AND($G$56&lt;2.5,$H$56&lt;2.5),$G$56,""))</f>
        <v/>
      </c>
      <c r="S56" s="109" t="str">
        <f>IF($G$56="","",IF(AND($G$56&gt;=2.5,$H$56&lt;=2.5),ROUND($G$56/500,2)*500,""))</f>
        <v/>
      </c>
    </row>
    <row r="57" spans="1:19" ht="6" customHeight="1" x14ac:dyDescent="0.25">
      <c r="A57" s="45"/>
      <c r="B57" s="8"/>
      <c r="C57" s="5"/>
      <c r="D57" s="9"/>
      <c r="E57" s="44"/>
      <c r="F57" s="44"/>
      <c r="G57" s="44"/>
      <c r="H57" s="80"/>
      <c r="I57" s="75"/>
    </row>
    <row r="58" spans="1:19" ht="15" hidden="1" x14ac:dyDescent="0.25">
      <c r="A58" s="29" t="s">
        <v>48</v>
      </c>
      <c r="B58" s="8"/>
      <c r="C58" s="5"/>
      <c r="D58" s="9"/>
      <c r="E58" s="44"/>
      <c r="F58" s="44"/>
      <c r="G58" s="87" t="str">
        <f>IFERROR(IF(G56&lt;2.5,G56,ROUND(G56/500,2)*500),"")</f>
        <v/>
      </c>
      <c r="H58" s="76"/>
      <c r="I58" s="83"/>
    </row>
    <row r="59" spans="1:19" s="36" customFormat="1" ht="3.75" customHeight="1" x14ac:dyDescent="0.2">
      <c r="A59" s="96"/>
      <c r="B59" s="37"/>
      <c r="C59" s="37"/>
      <c r="D59" s="37"/>
      <c r="E59" s="37"/>
      <c r="F59" s="37"/>
      <c r="G59" s="37"/>
      <c r="H59" s="38"/>
      <c r="I59" s="83"/>
      <c r="J59" s="23"/>
      <c r="K59" s="23"/>
      <c r="L59" s="23"/>
      <c r="M59" s="23"/>
      <c r="N59" s="23"/>
      <c r="O59" s="23"/>
      <c r="P59" s="23"/>
      <c r="Q59" s="23"/>
      <c r="R59" s="23"/>
      <c r="S59" s="23"/>
    </row>
    <row r="60" spans="1:19" s="36" customFormat="1" ht="6" customHeight="1" x14ac:dyDescent="0.2">
      <c r="A60" s="171"/>
      <c r="B60" s="37"/>
      <c r="C60" s="37"/>
      <c r="D60" s="37"/>
      <c r="E60" s="37"/>
      <c r="F60" s="37"/>
      <c r="G60" s="37"/>
      <c r="H60" s="38"/>
      <c r="I60" s="83"/>
      <c r="J60" s="23"/>
      <c r="K60" s="23"/>
      <c r="L60" s="23"/>
      <c r="M60" s="23"/>
      <c r="N60" s="23"/>
      <c r="O60" s="23"/>
      <c r="P60" s="23"/>
      <c r="Q60" s="23"/>
      <c r="R60" s="23"/>
      <c r="S60" s="23"/>
    </row>
    <row r="61" spans="1:19" ht="15" customHeight="1" x14ac:dyDescent="0.25">
      <c r="A61" s="28" t="s">
        <v>758</v>
      </c>
      <c r="B61" s="120"/>
      <c r="C61" s="1"/>
      <c r="D61" s="6"/>
      <c r="E61" s="7"/>
      <c r="F61" s="7"/>
      <c r="G61" s="7"/>
      <c r="H61" s="80"/>
      <c r="I61" s="75"/>
    </row>
    <row r="62" spans="1:19" ht="12" customHeight="1" x14ac:dyDescent="0.25">
      <c r="A62" s="55" t="s">
        <v>753</v>
      </c>
      <c r="B62" s="2"/>
      <c r="C62" s="2"/>
      <c r="D62" s="8"/>
      <c r="E62" s="9"/>
      <c r="F62" s="9"/>
      <c r="G62" s="9"/>
      <c r="H62" s="80"/>
      <c r="I62" s="75"/>
    </row>
    <row r="63" spans="1:19" x14ac:dyDescent="0.2">
      <c r="A63" s="162" t="s">
        <v>800</v>
      </c>
      <c r="B63" s="9"/>
      <c r="C63" s="76"/>
      <c r="D63" s="9"/>
      <c r="E63" s="50"/>
      <c r="F63" s="51"/>
      <c r="G63" s="72"/>
      <c r="H63" s="80"/>
      <c r="I63" s="75"/>
      <c r="J63" s="17">
        <f>IF(ISBLANK(G63),0,G63)</f>
        <v>0</v>
      </c>
    </row>
    <row r="64" spans="1:19" ht="15" thickBot="1" x14ac:dyDescent="0.25">
      <c r="A64" s="162" t="s">
        <v>803</v>
      </c>
      <c r="B64" s="9"/>
      <c r="C64" s="76"/>
      <c r="D64" s="9"/>
      <c r="E64" s="50"/>
      <c r="F64" s="51"/>
      <c r="G64" s="72"/>
      <c r="H64" s="80"/>
      <c r="I64" s="75"/>
      <c r="J64" s="17">
        <f>IF(ISBLANK(G64),0,G64)</f>
        <v>0</v>
      </c>
    </row>
    <row r="65" spans="1:19" ht="15.75" thickBot="1" x14ac:dyDescent="0.3">
      <c r="A65" s="172" t="s">
        <v>755</v>
      </c>
      <c r="B65" s="8"/>
      <c r="C65" s="5"/>
      <c r="D65" s="9"/>
      <c r="E65" s="44"/>
      <c r="F65" s="44"/>
      <c r="G65" s="129" t="str">
        <f>IF(AND(G63="",G64=""),"",(G63+G64)*1)</f>
        <v/>
      </c>
      <c r="H65" s="76"/>
      <c r="I65" s="102" t="str">
        <f>G65</f>
        <v/>
      </c>
    </row>
    <row r="66" spans="1:19" s="36" customFormat="1" ht="12.75" x14ac:dyDescent="0.2">
      <c r="A66" s="38"/>
      <c r="B66" s="37"/>
      <c r="C66" s="37"/>
      <c r="D66" s="37"/>
      <c r="E66" s="37"/>
      <c r="F66" s="37"/>
      <c r="G66" s="37"/>
      <c r="H66" s="96"/>
      <c r="I66" s="123"/>
      <c r="J66" s="23"/>
      <c r="K66" s="23"/>
      <c r="L66" s="23"/>
      <c r="M66" s="23"/>
      <c r="N66" s="23"/>
      <c r="O66" s="23"/>
      <c r="P66" s="23"/>
      <c r="Q66" s="23"/>
      <c r="R66" s="23"/>
      <c r="S66" s="23"/>
    </row>
    <row r="67" spans="1:19" s="36" customFormat="1" ht="6.75" customHeight="1" x14ac:dyDescent="0.2">
      <c r="A67" s="171"/>
      <c r="B67" s="37"/>
      <c r="C67" s="37"/>
      <c r="D67" s="37"/>
      <c r="E67" s="37"/>
      <c r="F67" s="37"/>
      <c r="G67" s="37"/>
      <c r="H67" s="38"/>
      <c r="I67" s="83"/>
      <c r="J67" s="23"/>
      <c r="K67" s="23"/>
      <c r="L67" s="23"/>
      <c r="M67" s="23"/>
      <c r="N67" s="23"/>
      <c r="O67" s="23"/>
      <c r="P67" s="23"/>
      <c r="Q67" s="23"/>
      <c r="R67" s="23"/>
      <c r="S67" s="23"/>
    </row>
    <row r="68" spans="1:19" ht="15.75" x14ac:dyDescent="0.25">
      <c r="A68" s="29" t="s">
        <v>59</v>
      </c>
      <c r="B68" s="120"/>
      <c r="C68" s="1"/>
      <c r="D68" s="6"/>
      <c r="E68" s="7"/>
      <c r="F68" s="7"/>
      <c r="G68" s="7"/>
      <c r="H68" s="80"/>
      <c r="I68" s="75"/>
    </row>
    <row r="69" spans="1:19" ht="12" customHeight="1" x14ac:dyDescent="0.25">
      <c r="A69" s="55" t="s">
        <v>754</v>
      </c>
      <c r="B69" s="2"/>
      <c r="C69" s="2"/>
      <c r="D69" s="8"/>
      <c r="E69" s="9"/>
      <c r="F69" s="9"/>
      <c r="G69" s="9"/>
      <c r="H69" s="80"/>
      <c r="I69" s="75"/>
    </row>
    <row r="70" spans="1:19" x14ac:dyDescent="0.2">
      <c r="A70" s="22" t="s">
        <v>1120</v>
      </c>
      <c r="B70" s="9"/>
      <c r="C70" s="76"/>
      <c r="D70" s="9"/>
      <c r="E70" s="50"/>
      <c r="F70" s="51"/>
      <c r="G70" s="72"/>
      <c r="H70" s="80"/>
      <c r="I70" s="75"/>
      <c r="J70" s="17">
        <f>IF(ISBLANK(G70),0,G70)</f>
        <v>0</v>
      </c>
    </row>
    <row r="71" spans="1:19" x14ac:dyDescent="0.2">
      <c r="A71" s="22" t="s">
        <v>1121</v>
      </c>
      <c r="B71" s="9"/>
      <c r="C71" s="76"/>
      <c r="D71" s="9"/>
      <c r="E71" s="50"/>
      <c r="F71" s="51"/>
      <c r="G71" s="72"/>
      <c r="H71" s="80"/>
      <c r="I71" s="75"/>
      <c r="J71" s="17">
        <f>IF(ISBLANK(G71),0,G71)</f>
        <v>0</v>
      </c>
    </row>
    <row r="72" spans="1:19" ht="12" customHeight="1" thickBot="1" x14ac:dyDescent="0.3">
      <c r="A72" s="45"/>
      <c r="B72" s="8"/>
      <c r="C72" s="5"/>
      <c r="D72" s="54" t="str">
        <f>IF(AND(J71&gt;=1,J70=0),"Anz. Mentorate erfassen","")</f>
        <v/>
      </c>
      <c r="E72" s="44"/>
      <c r="F72" s="44"/>
      <c r="G72" s="44"/>
      <c r="H72" s="80"/>
      <c r="I72" s="75"/>
    </row>
    <row r="73" spans="1:19" ht="15.75" thickBot="1" x14ac:dyDescent="0.3">
      <c r="A73" s="29" t="s">
        <v>470</v>
      </c>
      <c r="B73" s="8"/>
      <c r="C73" s="5"/>
      <c r="D73" s="9"/>
      <c r="E73" s="44"/>
      <c r="F73" s="44"/>
      <c r="G73" s="129" t="str">
        <f>IF(G70="","",(G70+G71)*3)</f>
        <v/>
      </c>
      <c r="H73" s="76"/>
      <c r="I73" s="102" t="str">
        <f>G73</f>
        <v/>
      </c>
    </row>
    <row r="74" spans="1:19" s="36" customFormat="1" ht="3" customHeight="1" x14ac:dyDescent="0.2">
      <c r="A74" s="96"/>
      <c r="B74" s="37"/>
      <c r="C74" s="37"/>
      <c r="D74" s="37"/>
      <c r="E74" s="37"/>
      <c r="F74" s="37"/>
      <c r="G74" s="37"/>
      <c r="H74" s="96"/>
      <c r="I74" s="123"/>
      <c r="J74" s="23"/>
      <c r="K74" s="23"/>
      <c r="L74" s="23"/>
      <c r="M74" s="23"/>
      <c r="N74" s="23"/>
      <c r="O74" s="23"/>
      <c r="P74" s="23"/>
      <c r="Q74" s="23"/>
      <c r="R74" s="23"/>
      <c r="S74" s="23"/>
    </row>
    <row r="75" spans="1:19" ht="15" x14ac:dyDescent="0.25">
      <c r="A75" s="32" t="s">
        <v>1115</v>
      </c>
      <c r="B75" s="6"/>
      <c r="C75" s="78"/>
      <c r="D75" s="7"/>
      <c r="E75" s="79"/>
      <c r="F75" s="79"/>
      <c r="G75" s="79"/>
      <c r="H75" s="85"/>
      <c r="I75" s="85"/>
    </row>
    <row r="76" spans="1:19" ht="15" x14ac:dyDescent="0.25">
      <c r="A76" s="32" t="s">
        <v>762</v>
      </c>
      <c r="B76" s="8"/>
      <c r="C76" s="5"/>
      <c r="D76" s="9"/>
      <c r="E76" s="33"/>
      <c r="F76" s="33"/>
      <c r="G76" s="33"/>
      <c r="H76" s="76"/>
      <c r="I76" s="76"/>
    </row>
    <row r="77" spans="1:19" ht="15" x14ac:dyDescent="0.25">
      <c r="A77" s="32" t="s">
        <v>60</v>
      </c>
      <c r="B77" s="8"/>
      <c r="C77" s="5"/>
      <c r="D77" s="9"/>
      <c r="E77" s="33"/>
      <c r="F77" s="33"/>
      <c r="G77" s="33"/>
      <c r="H77" s="76"/>
      <c r="I77" s="76"/>
    </row>
    <row r="78" spans="1:19" ht="15" x14ac:dyDescent="0.25">
      <c r="A78" s="32" t="s">
        <v>1122</v>
      </c>
      <c r="B78" s="8"/>
      <c r="C78" s="5"/>
      <c r="D78" s="9"/>
      <c r="E78" s="33"/>
      <c r="F78" s="33"/>
      <c r="G78" s="33"/>
      <c r="H78" s="76"/>
      <c r="I78" s="76"/>
    </row>
    <row r="79" spans="1:19" ht="6.75" customHeight="1" x14ac:dyDescent="0.25">
      <c r="A79" s="32"/>
      <c r="B79" s="8"/>
      <c r="C79" s="5"/>
      <c r="D79" s="9"/>
      <c r="E79" s="33"/>
      <c r="F79" s="33"/>
      <c r="G79" s="33"/>
      <c r="H79" s="76"/>
      <c r="I79" s="76"/>
    </row>
    <row r="80" spans="1:19" ht="15.75" x14ac:dyDescent="0.25">
      <c r="A80" s="19" t="s">
        <v>26</v>
      </c>
      <c r="B80" s="2"/>
      <c r="C80" s="2"/>
      <c r="D80" s="8"/>
      <c r="E80" s="9"/>
      <c r="F80" s="9"/>
      <c r="G80" s="9"/>
      <c r="H80" s="76"/>
      <c r="I80" s="76"/>
    </row>
    <row r="81" spans="1:9" ht="9.9499999999999993" customHeight="1" x14ac:dyDescent="0.25">
      <c r="A81" s="8"/>
      <c r="B81" s="2"/>
      <c r="C81" s="2"/>
      <c r="D81" s="8"/>
      <c r="E81" s="9"/>
      <c r="F81" s="9"/>
      <c r="G81" s="9"/>
      <c r="H81" s="76"/>
      <c r="I81" s="76"/>
    </row>
    <row r="82" spans="1:9" x14ac:dyDescent="0.2">
      <c r="A82" s="21" t="s">
        <v>29</v>
      </c>
      <c r="B82" s="21" t="s">
        <v>30</v>
      </c>
      <c r="D82" s="17"/>
      <c r="H82" s="76"/>
      <c r="I82" s="76"/>
    </row>
    <row r="83" spans="1:9" s="20" customFormat="1" ht="12" customHeight="1" x14ac:dyDescent="0.2">
      <c r="A83" s="17"/>
      <c r="B83" s="17"/>
      <c r="D83" s="17"/>
      <c r="H83" s="76"/>
      <c r="I83" s="76"/>
    </row>
    <row r="84" spans="1:9" s="20" customFormat="1" x14ac:dyDescent="0.2">
      <c r="A84" s="21" t="s">
        <v>29</v>
      </c>
      <c r="B84" s="21" t="s">
        <v>61</v>
      </c>
      <c r="C84" s="17"/>
      <c r="D84" s="17"/>
      <c r="H84" s="76"/>
      <c r="I84" s="76"/>
    </row>
    <row r="85" spans="1:9" s="20" customFormat="1" ht="12" customHeight="1" x14ac:dyDescent="0.2">
      <c r="A85" s="17"/>
      <c r="B85" s="17"/>
      <c r="D85" s="17"/>
      <c r="H85" s="76"/>
      <c r="I85" s="76"/>
    </row>
    <row r="86" spans="1:9" s="20" customFormat="1" x14ac:dyDescent="0.2">
      <c r="A86" s="21" t="s">
        <v>29</v>
      </c>
      <c r="B86" s="21" t="s">
        <v>31</v>
      </c>
      <c r="C86" s="17"/>
      <c r="D86" s="17"/>
      <c r="H86" s="76"/>
      <c r="I86" s="76"/>
    </row>
    <row r="87" spans="1:9" ht="7.5" customHeight="1" x14ac:dyDescent="0.2">
      <c r="H87" s="76"/>
      <c r="I87" s="76"/>
    </row>
  </sheetData>
  <sheetProtection algorithmName="SHA-512" hashValue="Kb9iM4xUeQlG8mJ1WVNaSFygZHR59p/DDfo+lprNctT3IGwQCnk1dFKq1+YHfSai4qyJL0fBELsYfXQgmDdNEA==" saltValue="vp8Stva9JlkNnnJDgWSq+w==" spinCount="100000" sheet="1" objects="1" scenarios="1" selectLockedCells="1"/>
  <mergeCells count="10">
    <mergeCell ref="H7:H10"/>
    <mergeCell ref="I7:I10"/>
    <mergeCell ref="F28:G28"/>
    <mergeCell ref="B3:C3"/>
    <mergeCell ref="E3:G3"/>
    <mergeCell ref="H3:I6"/>
    <mergeCell ref="B4:C4"/>
    <mergeCell ref="D4:G4"/>
    <mergeCell ref="B5:C5"/>
    <mergeCell ref="D5:G5"/>
  </mergeCells>
  <conditionalFormatting sqref="D4:G4">
    <cfRule type="cellIs" dxfId="0" priority="1" stopIfTrue="1" operator="equal">
      <formula>"SOE-Key ungültig"</formula>
    </cfRule>
  </conditionalFormatting>
  <hyperlinks>
    <hyperlink ref="E3:G3" location="'Recherch US-Key'!A1" display="US-Key inconnu" xr:uid="{00000000-0004-0000-0300-000000000000}"/>
  </hyperlinks>
  <pageMargins left="0.43307086614173229" right="0.15748031496062992" top="0.35433070866141736" bottom="0.19685039370078741" header="0.35433070866141736" footer="0.27559055118110237"/>
  <pageSetup paperSize="9" scale="81"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pageSetUpPr fitToPage="1"/>
  </sheetPr>
  <dimension ref="A1:F455"/>
  <sheetViews>
    <sheetView topLeftCell="A152" workbookViewId="0"/>
  </sheetViews>
  <sheetFormatPr baseColWidth="10" defaultColWidth="12.5703125" defaultRowHeight="12.75" x14ac:dyDescent="0.2"/>
  <cols>
    <col min="1" max="1" width="6" style="71" customWidth="1"/>
    <col min="2" max="2" width="12.5703125" style="71" customWidth="1"/>
    <col min="3" max="3" width="73.140625" style="71" bestFit="1" customWidth="1"/>
    <col min="4" max="4" width="73.140625" style="71" customWidth="1"/>
    <col min="5" max="5" width="23.42578125" style="71" customWidth="1"/>
    <col min="6" max="6" width="25.85546875" style="71" bestFit="1" customWidth="1"/>
    <col min="7" max="16384" width="12.5703125" style="71"/>
  </cols>
  <sheetData>
    <row r="1" spans="1:6" s="57" customFormat="1" ht="15.75" x14ac:dyDescent="0.25">
      <c r="A1" s="56" t="s">
        <v>64</v>
      </c>
      <c r="F1" s="58"/>
    </row>
    <row r="2" spans="1:6" s="57" customFormat="1" ht="15.75" x14ac:dyDescent="0.25">
      <c r="A2" s="56" t="s">
        <v>1100</v>
      </c>
    </row>
    <row r="3" spans="1:6" s="57" customFormat="1" ht="15.75" x14ac:dyDescent="0.25">
      <c r="A3" s="59" t="s">
        <v>1101</v>
      </c>
      <c r="B3" s="56"/>
      <c r="F3" s="60" t="s">
        <v>804</v>
      </c>
    </row>
    <row r="4" spans="1:6" s="57" customFormat="1" x14ac:dyDescent="0.2">
      <c r="E4" s="58"/>
    </row>
    <row r="5" spans="1:6" s="57" customFormat="1" ht="16.5" thickBot="1" x14ac:dyDescent="0.3">
      <c r="B5" s="56"/>
      <c r="C5" s="61"/>
      <c r="D5" s="61"/>
      <c r="E5" s="62"/>
    </row>
    <row r="6" spans="1:6" s="57" customFormat="1" ht="16.5" thickBot="1" x14ac:dyDescent="0.3">
      <c r="B6" s="56" t="s">
        <v>65</v>
      </c>
      <c r="C6" s="63" t="s">
        <v>1102</v>
      </c>
      <c r="D6" s="88"/>
      <c r="E6" s="105">
        <f>SUBTOTAL(9,E11:E455)</f>
        <v>32177.69</v>
      </c>
      <c r="F6" s="105">
        <f>SUBTOTAL(9,F11:F455)</f>
        <v>4279.2979999999998</v>
      </c>
    </row>
    <row r="7" spans="1:6" s="57" customFormat="1" ht="16.5" thickBot="1" x14ac:dyDescent="0.3">
      <c r="B7" s="64"/>
      <c r="C7" s="64"/>
      <c r="D7" s="64"/>
      <c r="E7" s="222" t="s">
        <v>66</v>
      </c>
      <c r="F7" s="223"/>
    </row>
    <row r="8" spans="1:6" s="57" customFormat="1" ht="16.5" thickBot="1" x14ac:dyDescent="0.3">
      <c r="B8" s="64"/>
      <c r="C8" s="64"/>
      <c r="D8" s="64"/>
      <c r="E8" s="222" t="s">
        <v>67</v>
      </c>
      <c r="F8" s="223"/>
    </row>
    <row r="9" spans="1:6" s="57" customFormat="1" ht="15.75" thickBot="1" x14ac:dyDescent="0.3">
      <c r="B9" s="65">
        <f>SUBTOTAL(3,B11:B455)</f>
        <v>445</v>
      </c>
      <c r="C9" s="66"/>
      <c r="D9" s="66"/>
      <c r="E9" s="106">
        <v>45505</v>
      </c>
      <c r="F9" s="107">
        <v>45505</v>
      </c>
    </row>
    <row r="10" spans="1:6" s="70" customFormat="1" ht="30.75" thickBot="1" x14ac:dyDescent="0.25">
      <c r="A10" s="67" t="s">
        <v>68</v>
      </c>
      <c r="B10" s="68" t="s">
        <v>69</v>
      </c>
      <c r="C10" s="69" t="s">
        <v>70</v>
      </c>
      <c r="D10" s="89" t="s">
        <v>436</v>
      </c>
      <c r="E10" s="108" t="s">
        <v>71</v>
      </c>
      <c r="F10" s="108" t="s">
        <v>72</v>
      </c>
    </row>
    <row r="11" spans="1:6" customFormat="1" ht="15" x14ac:dyDescent="0.25">
      <c r="A11" s="175">
        <v>1</v>
      </c>
      <c r="B11" s="175">
        <v>6</v>
      </c>
      <c r="C11" s="175" t="s">
        <v>129</v>
      </c>
      <c r="D11" s="175" t="s">
        <v>544</v>
      </c>
      <c r="E11" s="176">
        <v>25</v>
      </c>
      <c r="F11" s="176">
        <v>5</v>
      </c>
    </row>
    <row r="12" spans="1:6" customFormat="1" ht="15" x14ac:dyDescent="0.25">
      <c r="A12" s="175">
        <v>1</v>
      </c>
      <c r="B12" s="175">
        <v>20</v>
      </c>
      <c r="C12" s="175" t="s">
        <v>73</v>
      </c>
      <c r="D12" s="175" t="s">
        <v>656</v>
      </c>
      <c r="E12" s="176">
        <v>20</v>
      </c>
      <c r="F12" s="176">
        <v>1.33</v>
      </c>
    </row>
    <row r="13" spans="1:6" customFormat="1" ht="15" x14ac:dyDescent="0.25">
      <c r="A13" s="175">
        <v>1</v>
      </c>
      <c r="B13" s="175">
        <v>24</v>
      </c>
      <c r="C13" s="175" t="s">
        <v>74</v>
      </c>
      <c r="D13" s="175" t="s">
        <v>640</v>
      </c>
      <c r="E13" s="176">
        <v>20</v>
      </c>
      <c r="F13" s="176">
        <v>1.77</v>
      </c>
    </row>
    <row r="14" spans="1:6" customFormat="1" ht="15" x14ac:dyDescent="0.25">
      <c r="A14" s="175">
        <v>1</v>
      </c>
      <c r="B14" s="175">
        <v>35</v>
      </c>
      <c r="C14" s="175" t="s">
        <v>131</v>
      </c>
      <c r="D14" s="175" t="s">
        <v>534</v>
      </c>
      <c r="E14" s="176">
        <v>30</v>
      </c>
      <c r="F14" s="176">
        <v>5</v>
      </c>
    </row>
    <row r="15" spans="1:6" customFormat="1" ht="15" x14ac:dyDescent="0.25">
      <c r="A15" s="175">
        <v>1</v>
      </c>
      <c r="B15" s="175">
        <v>99</v>
      </c>
      <c r="C15" s="175" t="s">
        <v>75</v>
      </c>
      <c r="D15" s="175" t="s">
        <v>641</v>
      </c>
      <c r="E15" s="176">
        <v>110</v>
      </c>
      <c r="F15" s="176">
        <v>15</v>
      </c>
    </row>
    <row r="16" spans="1:6" customFormat="1" ht="15" x14ac:dyDescent="0.25">
      <c r="A16" s="175">
        <v>1</v>
      </c>
      <c r="B16" s="175">
        <v>107</v>
      </c>
      <c r="C16" s="175" t="s">
        <v>76</v>
      </c>
      <c r="D16" s="175" t="s">
        <v>559</v>
      </c>
      <c r="E16" s="176">
        <v>135</v>
      </c>
      <c r="F16" s="176">
        <v>25</v>
      </c>
    </row>
    <row r="17" spans="1:6" customFormat="1" ht="15" x14ac:dyDescent="0.25">
      <c r="A17" s="175">
        <v>1</v>
      </c>
      <c r="B17" s="175">
        <v>110</v>
      </c>
      <c r="C17" s="175" t="s">
        <v>77</v>
      </c>
      <c r="D17" s="175" t="s">
        <v>637</v>
      </c>
      <c r="E17" s="176">
        <v>95</v>
      </c>
      <c r="F17" s="176">
        <v>10</v>
      </c>
    </row>
    <row r="18" spans="1:6" customFormat="1" ht="15" x14ac:dyDescent="0.25">
      <c r="A18" s="175">
        <v>1</v>
      </c>
      <c r="B18" s="175">
        <v>135</v>
      </c>
      <c r="C18" s="175" t="s">
        <v>78</v>
      </c>
      <c r="D18" s="175" t="s">
        <v>562</v>
      </c>
      <c r="E18" s="176">
        <v>65</v>
      </c>
      <c r="F18" s="176">
        <v>5</v>
      </c>
    </row>
    <row r="19" spans="1:6" customFormat="1" ht="15" x14ac:dyDescent="0.25">
      <c r="A19" s="175">
        <v>1</v>
      </c>
      <c r="B19" s="175">
        <v>137</v>
      </c>
      <c r="C19" s="175" t="s">
        <v>79</v>
      </c>
      <c r="D19" s="175" t="s">
        <v>509</v>
      </c>
      <c r="E19" s="176">
        <v>10</v>
      </c>
      <c r="F19" s="176">
        <v>0.51</v>
      </c>
    </row>
    <row r="20" spans="1:6" customFormat="1" ht="15" x14ac:dyDescent="0.25">
      <c r="A20" s="175">
        <v>1</v>
      </c>
      <c r="B20" s="175">
        <v>197</v>
      </c>
      <c r="C20" s="175" t="s">
        <v>80</v>
      </c>
      <c r="D20" s="175" t="s">
        <v>591</v>
      </c>
      <c r="E20" s="176">
        <v>165</v>
      </c>
      <c r="F20" s="176">
        <v>20</v>
      </c>
    </row>
    <row r="21" spans="1:6" customFormat="1" ht="15" x14ac:dyDescent="0.25">
      <c r="A21" s="175">
        <v>1</v>
      </c>
      <c r="B21" s="175">
        <v>199</v>
      </c>
      <c r="C21" s="175" t="s">
        <v>81</v>
      </c>
      <c r="D21" s="175" t="s">
        <v>591</v>
      </c>
      <c r="E21" s="176">
        <v>5</v>
      </c>
      <c r="F21" s="176">
        <v>30</v>
      </c>
    </row>
    <row r="22" spans="1:6" customFormat="1" ht="15" x14ac:dyDescent="0.25">
      <c r="A22" s="175">
        <v>1</v>
      </c>
      <c r="B22" s="175">
        <v>299</v>
      </c>
      <c r="C22" s="175" t="s">
        <v>91</v>
      </c>
      <c r="D22" s="175" t="s">
        <v>592</v>
      </c>
      <c r="E22" s="176">
        <v>25</v>
      </c>
      <c r="F22" s="176">
        <v>1.68</v>
      </c>
    </row>
    <row r="23" spans="1:6" customFormat="1" ht="15" x14ac:dyDescent="0.25">
      <c r="A23" s="175">
        <v>1</v>
      </c>
      <c r="B23" s="175">
        <v>320</v>
      </c>
      <c r="C23" s="175" t="s">
        <v>92</v>
      </c>
      <c r="D23" s="175" t="s">
        <v>598</v>
      </c>
      <c r="E23" s="176">
        <v>145</v>
      </c>
      <c r="F23" s="176">
        <v>10</v>
      </c>
    </row>
    <row r="24" spans="1:6" customFormat="1" ht="15" x14ac:dyDescent="0.25">
      <c r="A24" s="175">
        <v>1</v>
      </c>
      <c r="B24" s="175">
        <v>327</v>
      </c>
      <c r="C24" s="175" t="s">
        <v>93</v>
      </c>
      <c r="D24" s="175" t="s">
        <v>634</v>
      </c>
      <c r="E24" s="176">
        <v>70</v>
      </c>
      <c r="F24" s="176">
        <v>10</v>
      </c>
    </row>
    <row r="25" spans="1:6" customFormat="1" ht="15" x14ac:dyDescent="0.25">
      <c r="A25" s="175">
        <v>1</v>
      </c>
      <c r="B25" s="175">
        <v>359</v>
      </c>
      <c r="C25" s="175" t="s">
        <v>143</v>
      </c>
      <c r="D25" s="175" t="s">
        <v>481</v>
      </c>
      <c r="E25" s="176">
        <v>105</v>
      </c>
      <c r="F25" s="176">
        <v>10</v>
      </c>
    </row>
    <row r="26" spans="1:6" customFormat="1" ht="15" x14ac:dyDescent="0.25">
      <c r="A26" s="175">
        <v>1</v>
      </c>
      <c r="B26" s="175">
        <v>406</v>
      </c>
      <c r="C26" s="175" t="s">
        <v>94</v>
      </c>
      <c r="D26" s="175" t="s">
        <v>578</v>
      </c>
      <c r="E26" s="176">
        <v>90</v>
      </c>
      <c r="F26" s="176">
        <v>10</v>
      </c>
    </row>
    <row r="27" spans="1:6" customFormat="1" ht="15" x14ac:dyDescent="0.25">
      <c r="A27" s="175">
        <v>1</v>
      </c>
      <c r="B27" s="175">
        <v>463</v>
      </c>
      <c r="C27" s="175" t="s">
        <v>95</v>
      </c>
      <c r="D27" s="175" t="s">
        <v>657</v>
      </c>
      <c r="E27" s="176">
        <v>10</v>
      </c>
      <c r="F27" s="176">
        <v>1.31</v>
      </c>
    </row>
    <row r="28" spans="1:6" customFormat="1" ht="15" x14ac:dyDescent="0.25">
      <c r="A28" s="175">
        <v>1</v>
      </c>
      <c r="B28" s="175">
        <v>488</v>
      </c>
      <c r="C28" s="175" t="s">
        <v>96</v>
      </c>
      <c r="D28" s="175" t="s">
        <v>694</v>
      </c>
      <c r="E28" s="176">
        <v>50</v>
      </c>
      <c r="F28" s="176">
        <v>5</v>
      </c>
    </row>
    <row r="29" spans="1:6" customFormat="1" ht="15" x14ac:dyDescent="0.25">
      <c r="A29" s="175">
        <v>1</v>
      </c>
      <c r="B29" s="175">
        <v>528</v>
      </c>
      <c r="C29" s="175" t="s">
        <v>97</v>
      </c>
      <c r="D29" s="175" t="s">
        <v>503</v>
      </c>
      <c r="E29" s="176">
        <v>30</v>
      </c>
      <c r="F29" s="176">
        <v>5</v>
      </c>
    </row>
    <row r="30" spans="1:6" customFormat="1" ht="15" x14ac:dyDescent="0.25">
      <c r="A30" s="175">
        <v>1</v>
      </c>
      <c r="B30" s="175">
        <v>540</v>
      </c>
      <c r="C30" s="175" t="s">
        <v>158</v>
      </c>
      <c r="D30" s="175" t="s">
        <v>481</v>
      </c>
      <c r="E30" s="176">
        <v>5</v>
      </c>
      <c r="F30" s="176">
        <v>20</v>
      </c>
    </row>
    <row r="31" spans="1:6" customFormat="1" ht="15" x14ac:dyDescent="0.25">
      <c r="A31" s="175">
        <v>1</v>
      </c>
      <c r="B31" s="175">
        <v>593</v>
      </c>
      <c r="C31" s="175" t="s">
        <v>161</v>
      </c>
      <c r="D31" s="175" t="s">
        <v>481</v>
      </c>
      <c r="E31" s="176">
        <v>55</v>
      </c>
      <c r="F31" s="176">
        <v>1.87</v>
      </c>
    </row>
    <row r="32" spans="1:6" customFormat="1" ht="15" x14ac:dyDescent="0.25">
      <c r="A32" s="175">
        <v>2</v>
      </c>
      <c r="B32" s="175">
        <v>8</v>
      </c>
      <c r="C32" s="175" t="s">
        <v>98</v>
      </c>
      <c r="D32" s="175" t="s">
        <v>580</v>
      </c>
      <c r="E32" s="176">
        <v>20</v>
      </c>
      <c r="F32" s="176">
        <v>0</v>
      </c>
    </row>
    <row r="33" spans="1:6" customFormat="1" ht="15" x14ac:dyDescent="0.25">
      <c r="A33" s="175">
        <v>2</v>
      </c>
      <c r="B33" s="175">
        <v>11</v>
      </c>
      <c r="C33" s="175" t="s">
        <v>792</v>
      </c>
      <c r="D33" s="175" t="s">
        <v>553</v>
      </c>
      <c r="E33" s="176">
        <v>20</v>
      </c>
      <c r="F33" s="176">
        <v>0</v>
      </c>
    </row>
    <row r="34" spans="1:6" customFormat="1" ht="15" x14ac:dyDescent="0.25">
      <c r="A34" s="175">
        <v>2</v>
      </c>
      <c r="B34" s="175">
        <v>64</v>
      </c>
      <c r="C34" s="175" t="s">
        <v>99</v>
      </c>
      <c r="D34" s="175" t="s">
        <v>548</v>
      </c>
      <c r="E34" s="176">
        <v>25</v>
      </c>
      <c r="F34" s="176">
        <v>0</v>
      </c>
    </row>
    <row r="35" spans="1:6" customFormat="1" ht="15" x14ac:dyDescent="0.25">
      <c r="A35" s="175">
        <v>2</v>
      </c>
      <c r="B35" s="175">
        <v>78</v>
      </c>
      <c r="C35" s="175" t="s">
        <v>100</v>
      </c>
      <c r="D35" s="175" t="s">
        <v>511</v>
      </c>
      <c r="E35" s="176">
        <v>30</v>
      </c>
      <c r="F35" s="176">
        <v>0</v>
      </c>
    </row>
    <row r="36" spans="1:6" customFormat="1" ht="15" x14ac:dyDescent="0.25">
      <c r="A36" s="175">
        <v>2</v>
      </c>
      <c r="B36" s="175">
        <v>82</v>
      </c>
      <c r="C36" s="175" t="s">
        <v>101</v>
      </c>
      <c r="D36" s="175" t="s">
        <v>524</v>
      </c>
      <c r="E36" s="176">
        <v>80</v>
      </c>
      <c r="F36" s="176">
        <v>0</v>
      </c>
    </row>
    <row r="37" spans="1:6" customFormat="1" ht="15" x14ac:dyDescent="0.25">
      <c r="A37" s="175">
        <v>2</v>
      </c>
      <c r="B37" s="175">
        <v>83</v>
      </c>
      <c r="C37" s="175" t="s">
        <v>102</v>
      </c>
      <c r="D37" s="175" t="s">
        <v>524</v>
      </c>
      <c r="E37" s="176">
        <v>110</v>
      </c>
      <c r="F37" s="176">
        <v>0</v>
      </c>
    </row>
    <row r="38" spans="1:6" customFormat="1" ht="15" x14ac:dyDescent="0.25">
      <c r="A38" s="175">
        <v>2</v>
      </c>
      <c r="B38" s="175">
        <v>87</v>
      </c>
      <c r="C38" s="175" t="s">
        <v>769</v>
      </c>
      <c r="D38" s="175" t="s">
        <v>524</v>
      </c>
      <c r="E38" s="176">
        <v>15</v>
      </c>
      <c r="F38" s="176">
        <v>55</v>
      </c>
    </row>
    <row r="39" spans="1:6" customFormat="1" ht="15" x14ac:dyDescent="0.25">
      <c r="A39" s="175">
        <v>2</v>
      </c>
      <c r="B39" s="175">
        <v>103</v>
      </c>
      <c r="C39" s="175" t="s">
        <v>103</v>
      </c>
      <c r="D39" s="175" t="s">
        <v>546</v>
      </c>
      <c r="E39" s="176">
        <v>25</v>
      </c>
      <c r="F39" s="176">
        <v>0</v>
      </c>
    </row>
    <row r="40" spans="1:6" customFormat="1" ht="15" x14ac:dyDescent="0.25">
      <c r="A40" s="175">
        <v>2</v>
      </c>
      <c r="B40" s="175">
        <v>123</v>
      </c>
      <c r="C40" s="175" t="s">
        <v>104</v>
      </c>
      <c r="D40" s="175" t="s">
        <v>485</v>
      </c>
      <c r="E40" s="176">
        <v>50</v>
      </c>
      <c r="F40" s="176">
        <v>0</v>
      </c>
    </row>
    <row r="41" spans="1:6" customFormat="1" ht="15" x14ac:dyDescent="0.25">
      <c r="A41" s="175">
        <v>2</v>
      </c>
      <c r="B41" s="175">
        <v>167</v>
      </c>
      <c r="C41" s="175" t="s">
        <v>105</v>
      </c>
      <c r="D41" s="175" t="s">
        <v>646</v>
      </c>
      <c r="E41" s="176">
        <v>40</v>
      </c>
      <c r="F41" s="176">
        <v>0</v>
      </c>
    </row>
    <row r="42" spans="1:6" customFormat="1" ht="15" x14ac:dyDescent="0.25">
      <c r="A42" s="175">
        <v>2</v>
      </c>
      <c r="B42" s="175">
        <v>181</v>
      </c>
      <c r="C42" s="175" t="s">
        <v>773</v>
      </c>
      <c r="D42" s="175" t="s">
        <v>483</v>
      </c>
      <c r="E42" s="176">
        <v>10</v>
      </c>
      <c r="F42" s="176">
        <v>20</v>
      </c>
    </row>
    <row r="43" spans="1:6" customFormat="1" ht="15" x14ac:dyDescent="0.25">
      <c r="A43" s="175">
        <v>2</v>
      </c>
      <c r="B43" s="175">
        <v>182</v>
      </c>
      <c r="C43" s="175" t="s">
        <v>783</v>
      </c>
      <c r="D43" s="175" t="s">
        <v>483</v>
      </c>
      <c r="E43" s="176">
        <v>50</v>
      </c>
      <c r="F43" s="176">
        <v>0</v>
      </c>
    </row>
    <row r="44" spans="1:6" customFormat="1" ht="15" x14ac:dyDescent="0.25">
      <c r="A44" s="175">
        <v>2</v>
      </c>
      <c r="B44" s="175">
        <v>183</v>
      </c>
      <c r="C44" s="175" t="s">
        <v>106</v>
      </c>
      <c r="D44" s="175" t="s">
        <v>483</v>
      </c>
      <c r="E44" s="176">
        <v>30</v>
      </c>
      <c r="F44" s="176">
        <v>0</v>
      </c>
    </row>
    <row r="45" spans="1:6" customFormat="1" ht="15" x14ac:dyDescent="0.25">
      <c r="A45" s="175">
        <v>2</v>
      </c>
      <c r="B45" s="175">
        <v>185</v>
      </c>
      <c r="C45" s="175" t="s">
        <v>107</v>
      </c>
      <c r="D45" s="175" t="s">
        <v>483</v>
      </c>
      <c r="E45" s="176">
        <v>15</v>
      </c>
      <c r="F45" s="176">
        <v>0</v>
      </c>
    </row>
    <row r="46" spans="1:6" customFormat="1" ht="15" x14ac:dyDescent="0.25">
      <c r="A46" s="175">
        <v>2</v>
      </c>
      <c r="B46" s="175">
        <v>188</v>
      </c>
      <c r="C46" s="175" t="s">
        <v>108</v>
      </c>
      <c r="D46" s="175" t="s">
        <v>719</v>
      </c>
      <c r="E46" s="176">
        <v>25</v>
      </c>
      <c r="F46" s="176">
        <v>0</v>
      </c>
    </row>
    <row r="47" spans="1:6" customFormat="1" ht="15" x14ac:dyDescent="0.25">
      <c r="A47" s="175">
        <v>2</v>
      </c>
      <c r="B47" s="175">
        <v>191</v>
      </c>
      <c r="C47" s="175" t="s">
        <v>109</v>
      </c>
      <c r="D47" s="175" t="s">
        <v>483</v>
      </c>
      <c r="E47" s="176">
        <v>35</v>
      </c>
      <c r="F47" s="176">
        <v>0</v>
      </c>
    </row>
    <row r="48" spans="1:6" customFormat="1" ht="15" x14ac:dyDescent="0.25">
      <c r="A48" s="175">
        <v>2</v>
      </c>
      <c r="B48" s="175">
        <v>216</v>
      </c>
      <c r="C48" s="175" t="s">
        <v>110</v>
      </c>
      <c r="D48" s="175" t="s">
        <v>658</v>
      </c>
      <c r="E48" s="176">
        <v>100</v>
      </c>
      <c r="F48" s="176">
        <v>0</v>
      </c>
    </row>
    <row r="49" spans="1:6" customFormat="1" ht="15" x14ac:dyDescent="0.25">
      <c r="A49" s="175">
        <v>2</v>
      </c>
      <c r="B49" s="175">
        <v>222</v>
      </c>
      <c r="C49" s="175" t="s">
        <v>111</v>
      </c>
      <c r="D49" s="175" t="s">
        <v>499</v>
      </c>
      <c r="E49" s="176">
        <v>60</v>
      </c>
      <c r="F49" s="176">
        <v>2.4500000000000002</v>
      </c>
    </row>
    <row r="50" spans="1:6" customFormat="1" ht="15" x14ac:dyDescent="0.25">
      <c r="A50" s="175">
        <v>2</v>
      </c>
      <c r="B50" s="175">
        <v>265</v>
      </c>
      <c r="C50" s="175" t="s">
        <v>112</v>
      </c>
      <c r="D50" s="175" t="s">
        <v>581</v>
      </c>
      <c r="E50" s="176">
        <v>115</v>
      </c>
      <c r="F50" s="176">
        <v>0</v>
      </c>
    </row>
    <row r="51" spans="1:6" customFormat="1" ht="15" x14ac:dyDescent="0.25">
      <c r="A51" s="175">
        <v>2</v>
      </c>
      <c r="B51" s="175">
        <v>266</v>
      </c>
      <c r="C51" s="175" t="s">
        <v>771</v>
      </c>
      <c r="D51" s="175" t="s">
        <v>581</v>
      </c>
      <c r="E51" s="176">
        <v>10</v>
      </c>
      <c r="F51" s="176">
        <v>35</v>
      </c>
    </row>
    <row r="52" spans="1:6" customFormat="1" ht="15" x14ac:dyDescent="0.25">
      <c r="A52" s="175">
        <v>2</v>
      </c>
      <c r="B52" s="175">
        <v>323</v>
      </c>
      <c r="C52" s="175" t="s">
        <v>113</v>
      </c>
      <c r="D52" s="175" t="s">
        <v>476</v>
      </c>
      <c r="E52" s="176">
        <v>130</v>
      </c>
      <c r="F52" s="176">
        <v>0</v>
      </c>
    </row>
    <row r="53" spans="1:6" customFormat="1" ht="15" x14ac:dyDescent="0.25">
      <c r="A53" s="175">
        <v>2</v>
      </c>
      <c r="B53" s="175">
        <v>348</v>
      </c>
      <c r="C53" s="175" t="s">
        <v>114</v>
      </c>
      <c r="D53" s="175" t="s">
        <v>632</v>
      </c>
      <c r="E53" s="176">
        <v>25</v>
      </c>
      <c r="F53" s="176">
        <v>0</v>
      </c>
    </row>
    <row r="54" spans="1:6" customFormat="1" ht="15" x14ac:dyDescent="0.25">
      <c r="A54" s="175">
        <v>2</v>
      </c>
      <c r="B54" s="175">
        <v>366</v>
      </c>
      <c r="C54" s="175" t="s">
        <v>115</v>
      </c>
      <c r="D54" s="175" t="s">
        <v>530</v>
      </c>
      <c r="E54" s="176">
        <v>50</v>
      </c>
      <c r="F54" s="176">
        <v>5</v>
      </c>
    </row>
    <row r="55" spans="1:6" customFormat="1" ht="15" x14ac:dyDescent="0.25">
      <c r="A55" s="175">
        <v>2</v>
      </c>
      <c r="B55" s="175">
        <v>367</v>
      </c>
      <c r="C55" s="175" t="s">
        <v>116</v>
      </c>
      <c r="D55" s="175" t="s">
        <v>530</v>
      </c>
      <c r="E55" s="176">
        <v>30</v>
      </c>
      <c r="F55" s="176">
        <v>0.62</v>
      </c>
    </row>
    <row r="56" spans="1:6" customFormat="1" ht="15" x14ac:dyDescent="0.25">
      <c r="A56" s="175">
        <v>2</v>
      </c>
      <c r="B56" s="175">
        <v>392</v>
      </c>
      <c r="C56" s="175" t="s">
        <v>117</v>
      </c>
      <c r="D56" s="175" t="s">
        <v>633</v>
      </c>
      <c r="E56" s="176">
        <v>35</v>
      </c>
      <c r="F56" s="176">
        <v>2.2599999999999998</v>
      </c>
    </row>
    <row r="57" spans="1:6" customFormat="1" ht="15" x14ac:dyDescent="0.25">
      <c r="A57" s="175">
        <v>2</v>
      </c>
      <c r="B57" s="175">
        <v>400</v>
      </c>
      <c r="C57" s="175" t="s">
        <v>118</v>
      </c>
      <c r="D57" s="175" t="s">
        <v>698</v>
      </c>
      <c r="E57" s="176">
        <v>65</v>
      </c>
      <c r="F57" s="176">
        <v>1.71</v>
      </c>
    </row>
    <row r="58" spans="1:6" customFormat="1" ht="15" x14ac:dyDescent="0.25">
      <c r="A58" s="175">
        <v>2</v>
      </c>
      <c r="B58" s="175">
        <v>409</v>
      </c>
      <c r="C58" s="175" t="s">
        <v>119</v>
      </c>
      <c r="D58" s="175" t="s">
        <v>622</v>
      </c>
      <c r="E58" s="176">
        <v>35</v>
      </c>
      <c r="F58" s="176">
        <v>0.42</v>
      </c>
    </row>
    <row r="59" spans="1:6" customFormat="1" ht="15" x14ac:dyDescent="0.25">
      <c r="A59" s="175">
        <v>2</v>
      </c>
      <c r="B59" s="175">
        <v>507</v>
      </c>
      <c r="C59" s="175" t="s">
        <v>120</v>
      </c>
      <c r="D59" s="175" t="s">
        <v>596</v>
      </c>
      <c r="E59" s="176">
        <v>55</v>
      </c>
      <c r="F59" s="176">
        <v>0</v>
      </c>
    </row>
    <row r="60" spans="1:6" customFormat="1" ht="15" x14ac:dyDescent="0.25">
      <c r="A60" s="175">
        <v>2</v>
      </c>
      <c r="B60" s="175">
        <v>530</v>
      </c>
      <c r="C60" s="175" t="s">
        <v>121</v>
      </c>
      <c r="D60" s="175" t="s">
        <v>483</v>
      </c>
      <c r="E60" s="176">
        <v>35</v>
      </c>
      <c r="F60" s="176">
        <v>0</v>
      </c>
    </row>
    <row r="61" spans="1:6" customFormat="1" ht="15" x14ac:dyDescent="0.25">
      <c r="A61" s="175">
        <v>2</v>
      </c>
      <c r="B61" s="175">
        <v>531</v>
      </c>
      <c r="C61" s="175" t="s">
        <v>122</v>
      </c>
      <c r="D61" s="175" t="s">
        <v>499</v>
      </c>
      <c r="E61" s="176">
        <v>35</v>
      </c>
      <c r="F61" s="176">
        <v>1.36</v>
      </c>
    </row>
    <row r="62" spans="1:6" customFormat="1" ht="15" x14ac:dyDescent="0.25">
      <c r="A62" s="175">
        <v>2</v>
      </c>
      <c r="B62" s="175">
        <v>532</v>
      </c>
      <c r="C62" s="175" t="s">
        <v>772</v>
      </c>
      <c r="D62" s="175" t="s">
        <v>499</v>
      </c>
      <c r="E62" s="176">
        <v>5</v>
      </c>
      <c r="F62" s="176">
        <v>20</v>
      </c>
    </row>
    <row r="63" spans="1:6" customFormat="1" ht="15" x14ac:dyDescent="0.25">
      <c r="A63" s="175">
        <v>2</v>
      </c>
      <c r="B63" s="175">
        <v>533</v>
      </c>
      <c r="C63" s="175" t="s">
        <v>123</v>
      </c>
      <c r="D63" s="175" t="s">
        <v>487</v>
      </c>
      <c r="E63" s="176">
        <v>90</v>
      </c>
      <c r="F63" s="176">
        <v>0</v>
      </c>
    </row>
    <row r="64" spans="1:6" customFormat="1" ht="15" x14ac:dyDescent="0.25">
      <c r="A64" s="175">
        <v>2</v>
      </c>
      <c r="B64" s="175">
        <v>534</v>
      </c>
      <c r="C64" s="175" t="s">
        <v>124</v>
      </c>
      <c r="D64" s="175" t="s">
        <v>487</v>
      </c>
      <c r="E64" s="176">
        <v>35</v>
      </c>
      <c r="F64" s="176">
        <v>0</v>
      </c>
    </row>
    <row r="65" spans="1:6" customFormat="1" ht="15" x14ac:dyDescent="0.25">
      <c r="A65" s="175">
        <v>2</v>
      </c>
      <c r="B65" s="175">
        <v>535</v>
      </c>
      <c r="C65" s="175" t="s">
        <v>125</v>
      </c>
      <c r="D65" s="175" t="s">
        <v>487</v>
      </c>
      <c r="E65" s="176">
        <v>70</v>
      </c>
      <c r="F65" s="176">
        <v>0</v>
      </c>
    </row>
    <row r="66" spans="1:6" customFormat="1" ht="15" x14ac:dyDescent="0.25">
      <c r="A66" s="175">
        <v>2</v>
      </c>
      <c r="B66" s="175">
        <v>536</v>
      </c>
      <c r="C66" s="175" t="s">
        <v>126</v>
      </c>
      <c r="D66" s="175" t="s">
        <v>487</v>
      </c>
      <c r="E66" s="176">
        <v>80</v>
      </c>
      <c r="F66" s="176">
        <v>0</v>
      </c>
    </row>
    <row r="67" spans="1:6" customFormat="1" ht="15" x14ac:dyDescent="0.25">
      <c r="A67" s="175">
        <v>2</v>
      </c>
      <c r="B67" s="175">
        <v>537</v>
      </c>
      <c r="C67" s="175" t="s">
        <v>127</v>
      </c>
      <c r="D67" s="175" t="s">
        <v>487</v>
      </c>
      <c r="E67" s="176">
        <v>65</v>
      </c>
      <c r="F67" s="176">
        <v>0</v>
      </c>
    </row>
    <row r="68" spans="1:6" customFormat="1" ht="15" x14ac:dyDescent="0.25">
      <c r="A68" s="175">
        <v>2</v>
      </c>
      <c r="B68" s="175">
        <v>538</v>
      </c>
      <c r="C68" s="175" t="s">
        <v>1085</v>
      </c>
      <c r="D68" s="175" t="s">
        <v>487</v>
      </c>
      <c r="E68" s="176">
        <v>15</v>
      </c>
      <c r="F68" s="176">
        <v>45</v>
      </c>
    </row>
    <row r="69" spans="1:6" customFormat="1" ht="15" x14ac:dyDescent="0.25">
      <c r="A69" s="175">
        <v>2</v>
      </c>
      <c r="B69" s="175">
        <v>600</v>
      </c>
      <c r="C69" s="175" t="s">
        <v>128</v>
      </c>
      <c r="D69" s="175" t="s">
        <v>524</v>
      </c>
      <c r="E69" s="176">
        <v>80</v>
      </c>
      <c r="F69" s="176">
        <v>0</v>
      </c>
    </row>
    <row r="70" spans="1:6" customFormat="1" ht="15" x14ac:dyDescent="0.25">
      <c r="A70" s="175">
        <v>3</v>
      </c>
      <c r="B70" s="175">
        <v>25</v>
      </c>
      <c r="C70" s="175" t="s">
        <v>130</v>
      </c>
      <c r="D70" s="175" t="s">
        <v>603</v>
      </c>
      <c r="E70" s="176">
        <v>45</v>
      </c>
      <c r="F70" s="176">
        <v>0</v>
      </c>
    </row>
    <row r="71" spans="1:6" customFormat="1" ht="15" x14ac:dyDescent="0.25">
      <c r="A71" s="175">
        <v>3</v>
      </c>
      <c r="B71" s="175">
        <v>59</v>
      </c>
      <c r="C71" s="175" t="s">
        <v>132</v>
      </c>
      <c r="D71" s="175" t="s">
        <v>552</v>
      </c>
      <c r="E71" s="176">
        <v>30</v>
      </c>
      <c r="F71" s="176">
        <v>0</v>
      </c>
    </row>
    <row r="72" spans="1:6" customFormat="1" ht="15" x14ac:dyDescent="0.25">
      <c r="A72" s="175">
        <v>3</v>
      </c>
      <c r="B72" s="175">
        <v>60</v>
      </c>
      <c r="C72" s="175" t="s">
        <v>1086</v>
      </c>
      <c r="D72" s="175" t="s">
        <v>552</v>
      </c>
      <c r="E72" s="176">
        <v>1.22</v>
      </c>
      <c r="F72" s="176">
        <v>25</v>
      </c>
    </row>
    <row r="73" spans="1:6" customFormat="1" ht="15" x14ac:dyDescent="0.25">
      <c r="A73" s="175">
        <v>3</v>
      </c>
      <c r="B73" s="175">
        <v>66</v>
      </c>
      <c r="C73" s="175" t="s">
        <v>133</v>
      </c>
      <c r="D73" s="175" t="s">
        <v>642</v>
      </c>
      <c r="E73" s="176">
        <v>115</v>
      </c>
      <c r="F73" s="176">
        <v>25</v>
      </c>
    </row>
    <row r="74" spans="1:6" customFormat="1" ht="15" x14ac:dyDescent="0.25">
      <c r="A74" s="175">
        <v>3</v>
      </c>
      <c r="B74" s="175">
        <v>67</v>
      </c>
      <c r="C74" s="175" t="s">
        <v>134</v>
      </c>
      <c r="D74" s="175" t="s">
        <v>642</v>
      </c>
      <c r="E74" s="176">
        <v>75</v>
      </c>
      <c r="F74" s="176">
        <v>10</v>
      </c>
    </row>
    <row r="75" spans="1:6" customFormat="1" ht="15" x14ac:dyDescent="0.25">
      <c r="A75" s="175">
        <v>3</v>
      </c>
      <c r="B75" s="175">
        <v>81</v>
      </c>
      <c r="C75" s="175" t="s">
        <v>135</v>
      </c>
      <c r="D75" s="175" t="s">
        <v>520</v>
      </c>
      <c r="E75" s="176">
        <v>20</v>
      </c>
      <c r="F75" s="176">
        <v>0</v>
      </c>
    </row>
    <row r="76" spans="1:6" customFormat="1" ht="15" x14ac:dyDescent="0.25">
      <c r="A76" s="175">
        <v>3</v>
      </c>
      <c r="B76" s="175">
        <v>96</v>
      </c>
      <c r="C76" s="175" t="s">
        <v>136</v>
      </c>
      <c r="D76" s="175" t="s">
        <v>572</v>
      </c>
      <c r="E76" s="176">
        <v>75</v>
      </c>
      <c r="F76" s="176">
        <v>0</v>
      </c>
    </row>
    <row r="77" spans="1:6" customFormat="1" ht="15" x14ac:dyDescent="0.25">
      <c r="A77" s="175">
        <v>3</v>
      </c>
      <c r="B77" s="175">
        <v>97</v>
      </c>
      <c r="C77" s="175" t="s">
        <v>137</v>
      </c>
      <c r="D77" s="175" t="s">
        <v>572</v>
      </c>
      <c r="E77" s="176">
        <v>75</v>
      </c>
      <c r="F77" s="176">
        <v>0</v>
      </c>
    </row>
    <row r="78" spans="1:6" customFormat="1" ht="15" x14ac:dyDescent="0.25">
      <c r="A78" s="175">
        <v>3</v>
      </c>
      <c r="B78" s="175">
        <v>129</v>
      </c>
      <c r="C78" s="175" t="s">
        <v>138</v>
      </c>
      <c r="D78" s="175" t="s">
        <v>555</v>
      </c>
      <c r="E78" s="176">
        <v>40</v>
      </c>
      <c r="F78" s="176">
        <v>5</v>
      </c>
    </row>
    <row r="79" spans="1:6" customFormat="1" ht="15" x14ac:dyDescent="0.25">
      <c r="A79" s="175">
        <v>3</v>
      </c>
      <c r="B79" s="175">
        <v>218</v>
      </c>
      <c r="C79" s="175" t="s">
        <v>139</v>
      </c>
      <c r="D79" s="175" t="s">
        <v>597</v>
      </c>
      <c r="E79" s="176">
        <v>24</v>
      </c>
      <c r="F79" s="176">
        <v>0</v>
      </c>
    </row>
    <row r="80" spans="1:6" customFormat="1" ht="15" x14ac:dyDescent="0.25">
      <c r="A80" s="175">
        <v>3</v>
      </c>
      <c r="B80" s="175">
        <v>316</v>
      </c>
      <c r="C80" s="175" t="s">
        <v>140</v>
      </c>
      <c r="D80" s="175" t="s">
        <v>607</v>
      </c>
      <c r="E80" s="176">
        <v>30</v>
      </c>
      <c r="F80" s="176">
        <v>0</v>
      </c>
    </row>
    <row r="81" spans="1:6" customFormat="1" ht="15" x14ac:dyDescent="0.25">
      <c r="A81" s="175">
        <v>3</v>
      </c>
      <c r="B81" s="175">
        <v>345</v>
      </c>
      <c r="C81" s="175" t="s">
        <v>141</v>
      </c>
      <c r="D81" s="175" t="s">
        <v>504</v>
      </c>
      <c r="E81" s="176">
        <v>150</v>
      </c>
      <c r="F81" s="176">
        <v>35</v>
      </c>
    </row>
    <row r="82" spans="1:6" customFormat="1" ht="15" x14ac:dyDescent="0.25">
      <c r="A82" s="175">
        <v>3</v>
      </c>
      <c r="B82" s="175">
        <v>346</v>
      </c>
      <c r="C82" s="175" t="s">
        <v>142</v>
      </c>
      <c r="D82" s="175" t="s">
        <v>504</v>
      </c>
      <c r="E82" s="176">
        <v>55</v>
      </c>
      <c r="F82" s="176">
        <v>5</v>
      </c>
    </row>
    <row r="83" spans="1:6" customFormat="1" ht="15" x14ac:dyDescent="0.25">
      <c r="A83" s="175">
        <v>3</v>
      </c>
      <c r="B83" s="175">
        <v>369</v>
      </c>
      <c r="C83" s="175" t="s">
        <v>147</v>
      </c>
      <c r="D83" s="175" t="s">
        <v>618</v>
      </c>
      <c r="E83" s="176">
        <v>10</v>
      </c>
      <c r="F83" s="176">
        <v>0</v>
      </c>
    </row>
    <row r="84" spans="1:6" customFormat="1" ht="15" x14ac:dyDescent="0.25">
      <c r="A84" s="175">
        <v>3</v>
      </c>
      <c r="B84" s="175">
        <v>376</v>
      </c>
      <c r="C84" s="175" t="s">
        <v>148</v>
      </c>
      <c r="D84" s="175" t="s">
        <v>528</v>
      </c>
      <c r="E84" s="176">
        <v>15</v>
      </c>
      <c r="F84" s="176">
        <v>0</v>
      </c>
    </row>
    <row r="85" spans="1:6" customFormat="1" ht="15" x14ac:dyDescent="0.25">
      <c r="A85" s="175">
        <v>3</v>
      </c>
      <c r="B85" s="175">
        <v>384</v>
      </c>
      <c r="C85" s="175" t="s">
        <v>149</v>
      </c>
      <c r="D85" s="175" t="s">
        <v>675</v>
      </c>
      <c r="E85" s="176">
        <v>20</v>
      </c>
      <c r="F85" s="176">
        <v>0</v>
      </c>
    </row>
    <row r="86" spans="1:6" customFormat="1" ht="15" x14ac:dyDescent="0.25">
      <c r="A86" s="175">
        <v>3</v>
      </c>
      <c r="B86" s="175">
        <v>393</v>
      </c>
      <c r="C86" s="175" t="s">
        <v>150</v>
      </c>
      <c r="D86" s="175" t="s">
        <v>531</v>
      </c>
      <c r="E86" s="176">
        <v>75</v>
      </c>
      <c r="F86" s="176">
        <v>0</v>
      </c>
    </row>
    <row r="87" spans="1:6" customFormat="1" ht="15" x14ac:dyDescent="0.25">
      <c r="A87" s="175">
        <v>3</v>
      </c>
      <c r="B87" s="175">
        <v>394</v>
      </c>
      <c r="C87" s="175" t="s">
        <v>151</v>
      </c>
      <c r="D87" s="175" t="s">
        <v>531</v>
      </c>
      <c r="E87" s="176">
        <v>50</v>
      </c>
      <c r="F87" s="176">
        <v>0</v>
      </c>
    </row>
    <row r="88" spans="1:6" customFormat="1" ht="15" x14ac:dyDescent="0.25">
      <c r="A88" s="175">
        <v>3</v>
      </c>
      <c r="B88" s="175">
        <v>395</v>
      </c>
      <c r="C88" s="175" t="s">
        <v>152</v>
      </c>
      <c r="D88" s="175" t="s">
        <v>531</v>
      </c>
      <c r="E88" s="176">
        <v>5</v>
      </c>
      <c r="F88" s="176">
        <v>35</v>
      </c>
    </row>
    <row r="89" spans="1:6" customFormat="1" ht="15" x14ac:dyDescent="0.25">
      <c r="A89" s="175">
        <v>3</v>
      </c>
      <c r="B89" s="175">
        <v>408</v>
      </c>
      <c r="C89" s="175" t="s">
        <v>153</v>
      </c>
      <c r="D89" s="175" t="s">
        <v>588</v>
      </c>
      <c r="E89" s="176">
        <v>25</v>
      </c>
      <c r="F89" s="176">
        <v>0</v>
      </c>
    </row>
    <row r="90" spans="1:6" customFormat="1" ht="15" x14ac:dyDescent="0.25">
      <c r="A90" s="175">
        <v>3</v>
      </c>
      <c r="B90" s="175">
        <v>415</v>
      </c>
      <c r="C90" s="175" t="s">
        <v>154</v>
      </c>
      <c r="D90" s="175" t="s">
        <v>645</v>
      </c>
      <c r="E90" s="176">
        <v>20</v>
      </c>
      <c r="F90" s="176">
        <v>0</v>
      </c>
    </row>
    <row r="91" spans="1:6" customFormat="1" ht="15" x14ac:dyDescent="0.25">
      <c r="A91" s="175">
        <v>3</v>
      </c>
      <c r="B91" s="175">
        <v>458</v>
      </c>
      <c r="C91" s="175" t="s">
        <v>155</v>
      </c>
      <c r="D91" s="175" t="s">
        <v>493</v>
      </c>
      <c r="E91" s="176">
        <v>55</v>
      </c>
      <c r="F91" s="176">
        <v>0</v>
      </c>
    </row>
    <row r="92" spans="1:6" customFormat="1" ht="15" x14ac:dyDescent="0.25">
      <c r="A92" s="175">
        <v>3</v>
      </c>
      <c r="B92" s="175">
        <v>484</v>
      </c>
      <c r="C92" s="175" t="s">
        <v>157</v>
      </c>
      <c r="D92" s="175" t="s">
        <v>630</v>
      </c>
      <c r="E92" s="176">
        <v>50</v>
      </c>
      <c r="F92" s="176">
        <v>10</v>
      </c>
    </row>
    <row r="93" spans="1:6" customFormat="1" ht="15" x14ac:dyDescent="0.25">
      <c r="A93" s="175">
        <v>3</v>
      </c>
      <c r="B93" s="175">
        <v>541</v>
      </c>
      <c r="C93" s="175" t="s">
        <v>159</v>
      </c>
      <c r="D93" s="175" t="s">
        <v>717</v>
      </c>
      <c r="E93" s="176">
        <v>50</v>
      </c>
      <c r="F93" s="176">
        <v>0</v>
      </c>
    </row>
    <row r="94" spans="1:6" customFormat="1" ht="15" x14ac:dyDescent="0.25">
      <c r="A94" s="175">
        <v>3</v>
      </c>
      <c r="B94" s="175">
        <v>542</v>
      </c>
      <c r="C94" s="175" t="s">
        <v>160</v>
      </c>
      <c r="D94" s="175" t="s">
        <v>572</v>
      </c>
      <c r="E94" s="176">
        <v>5</v>
      </c>
      <c r="F94" s="176">
        <v>40</v>
      </c>
    </row>
    <row r="95" spans="1:6" customFormat="1" ht="15" x14ac:dyDescent="0.25">
      <c r="A95" s="175">
        <v>3</v>
      </c>
      <c r="B95" s="175">
        <v>594</v>
      </c>
      <c r="C95" s="175" t="s">
        <v>162</v>
      </c>
      <c r="D95" s="175" t="s">
        <v>684</v>
      </c>
      <c r="E95" s="176">
        <v>25</v>
      </c>
      <c r="F95" s="176">
        <v>0</v>
      </c>
    </row>
    <row r="96" spans="1:6" customFormat="1" ht="15" x14ac:dyDescent="0.25">
      <c r="A96" s="175">
        <v>3</v>
      </c>
      <c r="B96" s="175">
        <v>597</v>
      </c>
      <c r="C96" s="175" t="s">
        <v>770</v>
      </c>
      <c r="D96" s="175" t="s">
        <v>555</v>
      </c>
      <c r="E96" s="176">
        <v>0.3</v>
      </c>
      <c r="F96" s="176">
        <v>5</v>
      </c>
    </row>
    <row r="97" spans="1:6" customFormat="1" ht="15" x14ac:dyDescent="0.25">
      <c r="A97" s="175">
        <v>3</v>
      </c>
      <c r="B97" s="175">
        <v>610</v>
      </c>
      <c r="C97" s="175" t="s">
        <v>1103</v>
      </c>
      <c r="D97" s="175" t="s">
        <v>504</v>
      </c>
      <c r="E97" s="176"/>
      <c r="F97" s="176"/>
    </row>
    <row r="98" spans="1:6" customFormat="1" ht="15" x14ac:dyDescent="0.25">
      <c r="A98" s="175">
        <v>4</v>
      </c>
      <c r="B98" s="175">
        <v>233</v>
      </c>
      <c r="C98" s="175" t="s">
        <v>1104</v>
      </c>
      <c r="D98" s="175" t="s">
        <v>715</v>
      </c>
      <c r="E98" s="176">
        <v>60</v>
      </c>
      <c r="F98" s="176">
        <v>0</v>
      </c>
    </row>
    <row r="99" spans="1:6" customFormat="1" ht="15" x14ac:dyDescent="0.25">
      <c r="A99" s="175">
        <v>4</v>
      </c>
      <c r="B99" s="175">
        <v>235</v>
      </c>
      <c r="C99" s="175" t="s">
        <v>1105</v>
      </c>
      <c r="D99" s="175" t="s">
        <v>715</v>
      </c>
      <c r="E99" s="176">
        <v>35</v>
      </c>
      <c r="F99" s="176">
        <v>0</v>
      </c>
    </row>
    <row r="100" spans="1:6" customFormat="1" ht="15" x14ac:dyDescent="0.25">
      <c r="A100" s="175">
        <v>4</v>
      </c>
      <c r="B100" s="175">
        <v>236</v>
      </c>
      <c r="C100" s="175" t="s">
        <v>1106</v>
      </c>
      <c r="D100" s="175" t="s">
        <v>715</v>
      </c>
      <c r="E100" s="176">
        <v>55</v>
      </c>
      <c r="F100" s="176">
        <v>0</v>
      </c>
    </row>
    <row r="101" spans="1:6" customFormat="1" ht="15" x14ac:dyDescent="0.25">
      <c r="A101" s="175">
        <v>4</v>
      </c>
      <c r="B101" s="175">
        <v>288</v>
      </c>
      <c r="C101" s="175" t="s">
        <v>82</v>
      </c>
      <c r="D101" s="175" t="s">
        <v>508</v>
      </c>
      <c r="E101" s="176">
        <v>100</v>
      </c>
      <c r="F101" s="176">
        <v>5</v>
      </c>
    </row>
    <row r="102" spans="1:6" customFormat="1" ht="15" x14ac:dyDescent="0.25">
      <c r="A102" s="175">
        <v>4</v>
      </c>
      <c r="B102" s="175">
        <v>289</v>
      </c>
      <c r="C102" s="175" t="s">
        <v>83</v>
      </c>
      <c r="D102" s="175" t="s">
        <v>508</v>
      </c>
      <c r="E102" s="176">
        <v>65</v>
      </c>
      <c r="F102" s="176">
        <v>5</v>
      </c>
    </row>
    <row r="103" spans="1:6" customFormat="1" ht="15" x14ac:dyDescent="0.25">
      <c r="A103" s="175">
        <v>4</v>
      </c>
      <c r="B103" s="175">
        <v>290</v>
      </c>
      <c r="C103" s="175" t="s">
        <v>84</v>
      </c>
      <c r="D103" s="175" t="s">
        <v>508</v>
      </c>
      <c r="E103" s="176">
        <v>70</v>
      </c>
      <c r="F103" s="176">
        <v>5</v>
      </c>
    </row>
    <row r="104" spans="1:6" customFormat="1" ht="15" x14ac:dyDescent="0.25">
      <c r="A104" s="175">
        <v>4</v>
      </c>
      <c r="B104" s="175">
        <v>291</v>
      </c>
      <c r="C104" s="175" t="s">
        <v>85</v>
      </c>
      <c r="D104" s="175" t="s">
        <v>508</v>
      </c>
      <c r="E104" s="176">
        <v>85</v>
      </c>
      <c r="F104" s="176">
        <v>5</v>
      </c>
    </row>
    <row r="105" spans="1:6" customFormat="1" ht="15" x14ac:dyDescent="0.25">
      <c r="A105" s="175">
        <v>4</v>
      </c>
      <c r="B105" s="175">
        <v>292</v>
      </c>
      <c r="C105" s="175" t="s">
        <v>86</v>
      </c>
      <c r="D105" s="175" t="s">
        <v>508</v>
      </c>
      <c r="E105" s="176">
        <v>205</v>
      </c>
      <c r="F105" s="176">
        <v>30</v>
      </c>
    </row>
    <row r="106" spans="1:6" customFormat="1" ht="15" x14ac:dyDescent="0.25">
      <c r="A106" s="175">
        <v>4</v>
      </c>
      <c r="B106" s="175">
        <v>293</v>
      </c>
      <c r="C106" s="175" t="s">
        <v>87</v>
      </c>
      <c r="D106" s="175" t="s">
        <v>508</v>
      </c>
      <c r="E106" s="176">
        <v>95</v>
      </c>
      <c r="F106" s="176">
        <v>15</v>
      </c>
    </row>
    <row r="107" spans="1:6" customFormat="1" ht="15" x14ac:dyDescent="0.25">
      <c r="A107" s="175">
        <v>4</v>
      </c>
      <c r="B107" s="175">
        <v>294</v>
      </c>
      <c r="C107" s="175" t="s">
        <v>88</v>
      </c>
      <c r="D107" s="175" t="s">
        <v>508</v>
      </c>
      <c r="E107" s="176">
        <v>155</v>
      </c>
      <c r="F107" s="176">
        <v>25</v>
      </c>
    </row>
    <row r="108" spans="1:6" customFormat="1" ht="15" x14ac:dyDescent="0.25">
      <c r="A108" s="175">
        <v>4</v>
      </c>
      <c r="B108" s="175">
        <v>295</v>
      </c>
      <c r="C108" s="175" t="s">
        <v>89</v>
      </c>
      <c r="D108" s="175" t="s">
        <v>508</v>
      </c>
      <c r="E108" s="176">
        <v>150</v>
      </c>
      <c r="F108" s="176">
        <v>15</v>
      </c>
    </row>
    <row r="109" spans="1:6" customFormat="1" ht="15" x14ac:dyDescent="0.25">
      <c r="A109" s="175">
        <v>4</v>
      </c>
      <c r="B109" s="175">
        <v>296</v>
      </c>
      <c r="C109" s="175" t="s">
        <v>90</v>
      </c>
      <c r="D109" s="175" t="s">
        <v>508</v>
      </c>
      <c r="E109" s="176">
        <v>155</v>
      </c>
      <c r="F109" s="176">
        <v>20</v>
      </c>
    </row>
    <row r="110" spans="1:6" customFormat="1" ht="15" x14ac:dyDescent="0.25">
      <c r="A110" s="175">
        <v>4</v>
      </c>
      <c r="B110" s="175">
        <v>360</v>
      </c>
      <c r="C110" s="175" t="s">
        <v>144</v>
      </c>
      <c r="D110" s="175" t="s">
        <v>600</v>
      </c>
      <c r="E110" s="176">
        <v>290</v>
      </c>
      <c r="F110" s="176">
        <v>0</v>
      </c>
    </row>
    <row r="111" spans="1:6" customFormat="1" ht="15" x14ac:dyDescent="0.25">
      <c r="A111" s="175">
        <v>4</v>
      </c>
      <c r="B111" s="175">
        <v>361</v>
      </c>
      <c r="C111" s="175" t="s">
        <v>145</v>
      </c>
      <c r="D111" s="175" t="s">
        <v>600</v>
      </c>
      <c r="E111" s="176">
        <v>125</v>
      </c>
      <c r="F111" s="176">
        <v>0</v>
      </c>
    </row>
    <row r="112" spans="1:6" customFormat="1" ht="15" x14ac:dyDescent="0.25">
      <c r="A112" s="175">
        <v>4</v>
      </c>
      <c r="B112" s="175">
        <v>362</v>
      </c>
      <c r="C112" s="175" t="s">
        <v>146</v>
      </c>
      <c r="D112" s="175" t="s">
        <v>600</v>
      </c>
      <c r="E112" s="176">
        <v>20</v>
      </c>
      <c r="F112" s="176">
        <v>50</v>
      </c>
    </row>
    <row r="113" spans="1:6" customFormat="1" ht="15" x14ac:dyDescent="0.25">
      <c r="A113" s="175">
        <v>4</v>
      </c>
      <c r="B113" s="175">
        <v>443</v>
      </c>
      <c r="C113" s="175" t="s">
        <v>798</v>
      </c>
      <c r="D113" s="175" t="s">
        <v>619</v>
      </c>
      <c r="E113" s="176">
        <v>90</v>
      </c>
      <c r="F113" s="176">
        <v>15</v>
      </c>
    </row>
    <row r="114" spans="1:6" customFormat="1" ht="15" x14ac:dyDescent="0.25">
      <c r="A114" s="175">
        <v>4</v>
      </c>
      <c r="B114" s="175">
        <v>468</v>
      </c>
      <c r="C114" s="175" t="s">
        <v>156</v>
      </c>
      <c r="D114" s="175" t="s">
        <v>667</v>
      </c>
      <c r="E114" s="176">
        <v>15</v>
      </c>
      <c r="F114" s="176">
        <v>0</v>
      </c>
    </row>
    <row r="115" spans="1:6" customFormat="1" ht="15" x14ac:dyDescent="0.25">
      <c r="A115" s="175">
        <v>4</v>
      </c>
      <c r="B115" s="175">
        <v>592</v>
      </c>
      <c r="C115" s="175" t="s">
        <v>805</v>
      </c>
      <c r="D115" s="175" t="s">
        <v>715</v>
      </c>
      <c r="E115" s="176">
        <v>5</v>
      </c>
      <c r="F115" s="176">
        <v>25</v>
      </c>
    </row>
    <row r="116" spans="1:6" customFormat="1" ht="15" x14ac:dyDescent="0.25">
      <c r="A116" s="175" t="s">
        <v>1083</v>
      </c>
      <c r="B116" s="175">
        <v>159</v>
      </c>
      <c r="C116" s="175" t="s">
        <v>232</v>
      </c>
      <c r="D116" s="175" t="s">
        <v>506</v>
      </c>
      <c r="E116" s="176">
        <v>95</v>
      </c>
      <c r="F116" s="176">
        <v>15</v>
      </c>
    </row>
    <row r="117" spans="1:6" customFormat="1" ht="15" x14ac:dyDescent="0.25">
      <c r="A117" s="175" t="s">
        <v>1083</v>
      </c>
      <c r="B117" s="175">
        <v>160</v>
      </c>
      <c r="C117" s="175" t="s">
        <v>233</v>
      </c>
      <c r="D117" s="175" t="s">
        <v>506</v>
      </c>
      <c r="E117" s="176">
        <v>145</v>
      </c>
      <c r="F117" s="176">
        <v>15</v>
      </c>
    </row>
    <row r="118" spans="1:6" customFormat="1" ht="15" x14ac:dyDescent="0.25">
      <c r="A118" s="175" t="s">
        <v>1083</v>
      </c>
      <c r="B118" s="175">
        <v>161</v>
      </c>
      <c r="C118" s="175" t="s">
        <v>234</v>
      </c>
      <c r="D118" s="175" t="s">
        <v>506</v>
      </c>
      <c r="E118" s="176">
        <v>150</v>
      </c>
      <c r="F118" s="176">
        <v>20</v>
      </c>
    </row>
    <row r="119" spans="1:6" customFormat="1" ht="15" x14ac:dyDescent="0.25">
      <c r="A119" s="175" t="s">
        <v>1083</v>
      </c>
      <c r="B119" s="175">
        <v>162</v>
      </c>
      <c r="C119" s="175" t="s">
        <v>235</v>
      </c>
      <c r="D119" s="175" t="s">
        <v>506</v>
      </c>
      <c r="E119" s="176">
        <v>140</v>
      </c>
      <c r="F119" s="176">
        <v>20</v>
      </c>
    </row>
    <row r="120" spans="1:6" customFormat="1" ht="15" x14ac:dyDescent="0.25">
      <c r="A120" s="175" t="s">
        <v>1084</v>
      </c>
      <c r="B120" s="175">
        <v>300</v>
      </c>
      <c r="C120" s="175" t="s">
        <v>185</v>
      </c>
      <c r="D120" s="175" t="s">
        <v>488</v>
      </c>
      <c r="E120" s="176">
        <v>160</v>
      </c>
      <c r="F120" s="176">
        <v>25</v>
      </c>
    </row>
    <row r="121" spans="1:6" customFormat="1" ht="15" x14ac:dyDescent="0.25">
      <c r="A121" s="175" t="s">
        <v>1084</v>
      </c>
      <c r="B121" s="175">
        <v>301</v>
      </c>
      <c r="C121" s="175" t="s">
        <v>186</v>
      </c>
      <c r="D121" s="175" t="s">
        <v>488</v>
      </c>
      <c r="E121" s="176">
        <v>80</v>
      </c>
      <c r="F121" s="176">
        <v>10</v>
      </c>
    </row>
    <row r="122" spans="1:6" customFormat="1" ht="15" x14ac:dyDescent="0.25">
      <c r="A122" s="175" t="s">
        <v>1084</v>
      </c>
      <c r="B122" s="175">
        <v>302</v>
      </c>
      <c r="C122" s="175" t="s">
        <v>187</v>
      </c>
      <c r="D122" s="175" t="s">
        <v>488</v>
      </c>
      <c r="E122" s="176">
        <v>240</v>
      </c>
      <c r="F122" s="176">
        <v>30</v>
      </c>
    </row>
    <row r="123" spans="1:6" customFormat="1" ht="15" x14ac:dyDescent="0.25">
      <c r="A123" s="175" t="s">
        <v>1084</v>
      </c>
      <c r="B123" s="175">
        <v>304</v>
      </c>
      <c r="C123" s="175" t="s">
        <v>188</v>
      </c>
      <c r="D123" s="175" t="s">
        <v>488</v>
      </c>
      <c r="E123" s="176">
        <v>250</v>
      </c>
      <c r="F123" s="176">
        <v>35</v>
      </c>
    </row>
    <row r="124" spans="1:6" customFormat="1" ht="15" x14ac:dyDescent="0.25">
      <c r="A124" s="175" t="s">
        <v>1083</v>
      </c>
      <c r="B124" s="175">
        <v>305</v>
      </c>
      <c r="C124" s="175" t="s">
        <v>806</v>
      </c>
      <c r="D124" s="175" t="s">
        <v>488</v>
      </c>
      <c r="E124" s="176">
        <v>210</v>
      </c>
      <c r="F124" s="176">
        <v>25</v>
      </c>
    </row>
    <row r="125" spans="1:6" customFormat="1" ht="15" x14ac:dyDescent="0.25">
      <c r="A125" s="175" t="s">
        <v>1083</v>
      </c>
      <c r="B125" s="175">
        <v>306</v>
      </c>
      <c r="C125" s="175" t="s">
        <v>189</v>
      </c>
      <c r="D125" s="175" t="s">
        <v>488</v>
      </c>
      <c r="E125" s="176">
        <v>120</v>
      </c>
      <c r="F125" s="176">
        <v>15</v>
      </c>
    </row>
    <row r="126" spans="1:6" customFormat="1" ht="15" x14ac:dyDescent="0.25">
      <c r="A126" s="175" t="s">
        <v>1083</v>
      </c>
      <c r="B126" s="175">
        <v>307</v>
      </c>
      <c r="C126" s="175" t="s">
        <v>190</v>
      </c>
      <c r="D126" s="175" t="s">
        <v>488</v>
      </c>
      <c r="E126" s="176">
        <v>170</v>
      </c>
      <c r="F126" s="176">
        <v>20</v>
      </c>
    </row>
    <row r="127" spans="1:6" customFormat="1" ht="15" x14ac:dyDescent="0.25">
      <c r="A127" s="175" t="s">
        <v>1083</v>
      </c>
      <c r="B127" s="175">
        <v>313</v>
      </c>
      <c r="C127" s="175" t="s">
        <v>191</v>
      </c>
      <c r="D127" s="175" t="s">
        <v>488</v>
      </c>
      <c r="E127" s="176">
        <v>150</v>
      </c>
      <c r="F127" s="176">
        <v>20</v>
      </c>
    </row>
    <row r="128" spans="1:6" customFormat="1" ht="15" x14ac:dyDescent="0.25">
      <c r="A128" s="175" t="s">
        <v>1083</v>
      </c>
      <c r="B128" s="175">
        <v>314</v>
      </c>
      <c r="C128" s="175" t="s">
        <v>192</v>
      </c>
      <c r="D128" s="175" t="s">
        <v>488</v>
      </c>
      <c r="E128" s="176">
        <v>205</v>
      </c>
      <c r="F128" s="176">
        <v>30</v>
      </c>
    </row>
    <row r="129" spans="1:6" customFormat="1" ht="15" x14ac:dyDescent="0.25">
      <c r="A129" s="175" t="s">
        <v>1083</v>
      </c>
      <c r="B129" s="175">
        <v>315</v>
      </c>
      <c r="C129" s="175" t="s">
        <v>193</v>
      </c>
      <c r="D129" s="175" t="s">
        <v>488</v>
      </c>
      <c r="E129" s="176">
        <v>105</v>
      </c>
      <c r="F129" s="176">
        <v>15</v>
      </c>
    </row>
    <row r="130" spans="1:6" customFormat="1" ht="15" x14ac:dyDescent="0.25">
      <c r="A130" s="175" t="s">
        <v>1083</v>
      </c>
      <c r="B130" s="175">
        <v>328</v>
      </c>
      <c r="C130" s="175" t="s">
        <v>194</v>
      </c>
      <c r="D130" s="175" t="s">
        <v>488</v>
      </c>
      <c r="E130" s="176">
        <v>275</v>
      </c>
      <c r="F130" s="176">
        <v>40</v>
      </c>
    </row>
    <row r="131" spans="1:6" customFormat="1" ht="15" x14ac:dyDescent="0.25">
      <c r="A131" s="175" t="s">
        <v>1083</v>
      </c>
      <c r="B131" s="175">
        <v>329</v>
      </c>
      <c r="C131" s="175" t="s">
        <v>807</v>
      </c>
      <c r="D131" s="175" t="s">
        <v>488</v>
      </c>
      <c r="E131" s="176">
        <v>120</v>
      </c>
      <c r="F131" s="176">
        <v>20</v>
      </c>
    </row>
    <row r="132" spans="1:6" customFormat="1" ht="15" x14ac:dyDescent="0.25">
      <c r="A132" s="175" t="s">
        <v>1084</v>
      </c>
      <c r="B132" s="175">
        <v>332</v>
      </c>
      <c r="C132" s="175" t="s">
        <v>195</v>
      </c>
      <c r="D132" s="175" t="s">
        <v>488</v>
      </c>
      <c r="E132" s="176">
        <v>235</v>
      </c>
      <c r="F132" s="176">
        <v>40</v>
      </c>
    </row>
    <row r="133" spans="1:6" customFormat="1" ht="15" x14ac:dyDescent="0.25">
      <c r="A133" s="175" t="s">
        <v>1084</v>
      </c>
      <c r="B133" s="175">
        <v>333</v>
      </c>
      <c r="C133" s="175" t="s">
        <v>196</v>
      </c>
      <c r="D133" s="175" t="s">
        <v>488</v>
      </c>
      <c r="E133" s="176">
        <v>95</v>
      </c>
      <c r="F133" s="176">
        <v>20</v>
      </c>
    </row>
    <row r="134" spans="1:6" customFormat="1" ht="15" x14ac:dyDescent="0.25">
      <c r="A134" s="175" t="s">
        <v>1084</v>
      </c>
      <c r="B134" s="175">
        <v>334</v>
      </c>
      <c r="C134" s="175" t="s">
        <v>197</v>
      </c>
      <c r="D134" s="175" t="s">
        <v>488</v>
      </c>
      <c r="E134" s="176">
        <v>25</v>
      </c>
      <c r="F134" s="176">
        <v>5</v>
      </c>
    </row>
    <row r="135" spans="1:6" customFormat="1" ht="15" x14ac:dyDescent="0.25">
      <c r="A135" s="175" t="s">
        <v>1084</v>
      </c>
      <c r="B135" s="175">
        <v>338</v>
      </c>
      <c r="C135" s="175" t="s">
        <v>198</v>
      </c>
      <c r="D135" s="175" t="s">
        <v>488</v>
      </c>
      <c r="E135" s="176">
        <v>140</v>
      </c>
      <c r="F135" s="176">
        <v>35</v>
      </c>
    </row>
    <row r="136" spans="1:6" customFormat="1" ht="15" x14ac:dyDescent="0.25">
      <c r="A136" s="175" t="s">
        <v>1084</v>
      </c>
      <c r="B136" s="175">
        <v>351</v>
      </c>
      <c r="C136" s="175" t="s">
        <v>199</v>
      </c>
      <c r="D136" s="175" t="s">
        <v>488</v>
      </c>
      <c r="E136" s="176">
        <v>235</v>
      </c>
      <c r="F136" s="176">
        <v>50</v>
      </c>
    </row>
    <row r="137" spans="1:6" customFormat="1" ht="15" x14ac:dyDescent="0.25">
      <c r="A137" s="175" t="s">
        <v>1084</v>
      </c>
      <c r="B137" s="175">
        <v>352</v>
      </c>
      <c r="C137" s="175" t="s">
        <v>200</v>
      </c>
      <c r="D137" s="175" t="s">
        <v>488</v>
      </c>
      <c r="E137" s="176">
        <v>160</v>
      </c>
      <c r="F137" s="176">
        <v>45</v>
      </c>
    </row>
    <row r="138" spans="1:6" customFormat="1" ht="15" x14ac:dyDescent="0.25">
      <c r="A138" s="175" t="s">
        <v>1084</v>
      </c>
      <c r="B138" s="175">
        <v>353</v>
      </c>
      <c r="C138" s="175" t="s">
        <v>201</v>
      </c>
      <c r="D138" s="175" t="s">
        <v>488</v>
      </c>
      <c r="E138" s="176">
        <v>100</v>
      </c>
      <c r="F138" s="176">
        <v>30</v>
      </c>
    </row>
    <row r="139" spans="1:6" customFormat="1" ht="15" x14ac:dyDescent="0.25">
      <c r="A139" s="175" t="s">
        <v>1084</v>
      </c>
      <c r="B139" s="175">
        <v>581</v>
      </c>
      <c r="C139" s="175" t="s">
        <v>202</v>
      </c>
      <c r="D139" s="175" t="s">
        <v>488</v>
      </c>
      <c r="E139" s="176">
        <v>39</v>
      </c>
      <c r="F139" s="176">
        <v>0</v>
      </c>
    </row>
    <row r="140" spans="1:6" customFormat="1" ht="15" x14ac:dyDescent="0.25">
      <c r="A140" s="175" t="s">
        <v>1083</v>
      </c>
      <c r="B140" s="175">
        <v>586</v>
      </c>
      <c r="C140" s="175" t="s">
        <v>808</v>
      </c>
      <c r="D140" s="175" t="s">
        <v>488</v>
      </c>
      <c r="E140" s="176">
        <v>105</v>
      </c>
      <c r="F140" s="176">
        <v>15</v>
      </c>
    </row>
    <row r="141" spans="1:6" customFormat="1" ht="15" x14ac:dyDescent="0.25">
      <c r="A141" s="175" t="s">
        <v>1083</v>
      </c>
      <c r="B141" s="175">
        <v>587</v>
      </c>
      <c r="C141" s="175" t="s">
        <v>203</v>
      </c>
      <c r="D141" s="175" t="s">
        <v>488</v>
      </c>
      <c r="E141" s="176">
        <v>95</v>
      </c>
      <c r="F141" s="176">
        <v>20</v>
      </c>
    </row>
    <row r="142" spans="1:6" customFormat="1" ht="15" x14ac:dyDescent="0.25">
      <c r="A142" s="175" t="s">
        <v>1083</v>
      </c>
      <c r="B142" s="175">
        <v>588</v>
      </c>
      <c r="C142" s="175" t="s">
        <v>204</v>
      </c>
      <c r="D142" s="175" t="s">
        <v>488</v>
      </c>
      <c r="E142" s="176">
        <v>110</v>
      </c>
      <c r="F142" s="176">
        <v>15</v>
      </c>
    </row>
    <row r="143" spans="1:6" customFormat="1" ht="15" x14ac:dyDescent="0.25">
      <c r="A143" s="175" t="s">
        <v>1084</v>
      </c>
      <c r="B143" s="175">
        <v>598</v>
      </c>
      <c r="C143" s="175" t="s">
        <v>205</v>
      </c>
      <c r="D143" s="175" t="s">
        <v>488</v>
      </c>
      <c r="E143" s="176">
        <v>110</v>
      </c>
      <c r="F143" s="176">
        <v>0</v>
      </c>
    </row>
    <row r="144" spans="1:6" customFormat="1" ht="15" x14ac:dyDescent="0.25">
      <c r="A144" s="175" t="s">
        <v>1084</v>
      </c>
      <c r="B144" s="175">
        <v>606</v>
      </c>
      <c r="C144" s="175" t="s">
        <v>1087</v>
      </c>
      <c r="D144" s="175" t="s">
        <v>488</v>
      </c>
      <c r="E144" s="176">
        <v>0</v>
      </c>
      <c r="F144" s="176">
        <v>0</v>
      </c>
    </row>
    <row r="145" spans="1:6" customFormat="1" ht="15" x14ac:dyDescent="0.25">
      <c r="A145" s="175" t="s">
        <v>1084</v>
      </c>
      <c r="B145" s="175">
        <v>608</v>
      </c>
      <c r="C145" s="175" t="s">
        <v>1096</v>
      </c>
      <c r="D145" s="175" t="s">
        <v>488</v>
      </c>
      <c r="E145" s="176">
        <v>70</v>
      </c>
      <c r="F145" s="176">
        <v>0</v>
      </c>
    </row>
    <row r="146" spans="1:6" customFormat="1" ht="15" x14ac:dyDescent="0.25">
      <c r="A146" s="175" t="s">
        <v>1084</v>
      </c>
      <c r="B146" s="175">
        <v>611</v>
      </c>
      <c r="C146" s="175" t="s">
        <v>1107</v>
      </c>
      <c r="D146" s="175" t="s">
        <v>488</v>
      </c>
      <c r="E146" s="176"/>
      <c r="F146" s="176"/>
    </row>
    <row r="147" spans="1:6" customFormat="1" ht="15" x14ac:dyDescent="0.25">
      <c r="A147" s="175">
        <v>6</v>
      </c>
      <c r="B147" s="175">
        <v>22</v>
      </c>
      <c r="C147" s="175" t="s">
        <v>163</v>
      </c>
      <c r="D147" s="175" t="s">
        <v>525</v>
      </c>
      <c r="E147" s="176">
        <v>30</v>
      </c>
      <c r="F147" s="176">
        <v>1.6</v>
      </c>
    </row>
    <row r="148" spans="1:6" customFormat="1" ht="15" x14ac:dyDescent="0.25">
      <c r="A148" s="175">
        <v>6</v>
      </c>
      <c r="B148" s="175">
        <v>53</v>
      </c>
      <c r="C148" s="175" t="s">
        <v>164</v>
      </c>
      <c r="D148" s="175" t="s">
        <v>621</v>
      </c>
      <c r="E148" s="176">
        <v>65</v>
      </c>
      <c r="F148" s="176">
        <v>5</v>
      </c>
    </row>
    <row r="149" spans="1:6" customFormat="1" ht="15" x14ac:dyDescent="0.25">
      <c r="A149" s="175">
        <v>6</v>
      </c>
      <c r="B149" s="175">
        <v>54</v>
      </c>
      <c r="C149" s="175" t="s">
        <v>165</v>
      </c>
      <c r="D149" s="175" t="s">
        <v>621</v>
      </c>
      <c r="E149" s="176">
        <v>120</v>
      </c>
      <c r="F149" s="176">
        <v>5</v>
      </c>
    </row>
    <row r="150" spans="1:6" customFormat="1" ht="15" x14ac:dyDescent="0.25">
      <c r="A150" s="175">
        <v>6</v>
      </c>
      <c r="B150" s="175">
        <v>115</v>
      </c>
      <c r="C150" s="175" t="s">
        <v>809</v>
      </c>
      <c r="D150" s="175" t="s">
        <v>610</v>
      </c>
      <c r="E150" s="176">
        <v>160</v>
      </c>
      <c r="F150" s="176">
        <v>25</v>
      </c>
    </row>
    <row r="151" spans="1:6" customFormat="1" ht="15" x14ac:dyDescent="0.25">
      <c r="A151" s="175">
        <v>6</v>
      </c>
      <c r="B151" s="175">
        <v>165</v>
      </c>
      <c r="C151" s="175" t="s">
        <v>171</v>
      </c>
      <c r="D151" s="175" t="s">
        <v>501</v>
      </c>
      <c r="E151" s="176">
        <v>20</v>
      </c>
      <c r="F151" s="176">
        <v>1.02</v>
      </c>
    </row>
    <row r="152" spans="1:6" customFormat="1" ht="15" x14ac:dyDescent="0.25">
      <c r="A152" s="175">
        <v>6</v>
      </c>
      <c r="B152" s="175">
        <v>239</v>
      </c>
      <c r="C152" s="175" t="s">
        <v>175</v>
      </c>
      <c r="D152" s="175" t="s">
        <v>527</v>
      </c>
      <c r="E152" s="176">
        <v>40</v>
      </c>
      <c r="F152" s="176">
        <v>5</v>
      </c>
    </row>
    <row r="153" spans="1:6" customFormat="1" ht="15" x14ac:dyDescent="0.25">
      <c r="A153" s="175">
        <v>6</v>
      </c>
      <c r="B153" s="175">
        <v>269</v>
      </c>
      <c r="C153" s="175" t="s">
        <v>176</v>
      </c>
      <c r="D153" s="175" t="s">
        <v>635</v>
      </c>
      <c r="E153" s="176">
        <v>20</v>
      </c>
      <c r="F153" s="176">
        <v>0</v>
      </c>
    </row>
    <row r="154" spans="1:6" customFormat="1" ht="15" x14ac:dyDescent="0.25">
      <c r="A154" s="175">
        <v>6</v>
      </c>
      <c r="B154" s="175">
        <v>391</v>
      </c>
      <c r="C154" s="175" t="s">
        <v>180</v>
      </c>
      <c r="D154" s="175" t="s">
        <v>566</v>
      </c>
      <c r="E154" s="176">
        <v>20</v>
      </c>
      <c r="F154" s="176">
        <v>0</v>
      </c>
    </row>
    <row r="155" spans="1:6" customFormat="1" ht="15" x14ac:dyDescent="0.25">
      <c r="A155" s="175">
        <v>6</v>
      </c>
      <c r="B155" s="175">
        <v>460</v>
      </c>
      <c r="C155" s="175" t="s">
        <v>220</v>
      </c>
      <c r="D155" s="175" t="s">
        <v>474</v>
      </c>
      <c r="E155" s="176">
        <v>75</v>
      </c>
      <c r="F155" s="176">
        <v>5</v>
      </c>
    </row>
    <row r="156" spans="1:6" customFormat="1" ht="15" x14ac:dyDescent="0.25">
      <c r="A156" s="175">
        <v>6</v>
      </c>
      <c r="B156" s="175">
        <v>461</v>
      </c>
      <c r="C156" s="175" t="s">
        <v>221</v>
      </c>
      <c r="D156" s="175" t="s">
        <v>474</v>
      </c>
      <c r="E156" s="176">
        <v>140</v>
      </c>
      <c r="F156" s="176">
        <v>5</v>
      </c>
    </row>
    <row r="157" spans="1:6" customFormat="1" ht="15" x14ac:dyDescent="0.25">
      <c r="A157" s="175">
        <v>6</v>
      </c>
      <c r="B157" s="175">
        <v>462</v>
      </c>
      <c r="C157" s="175" t="s">
        <v>222</v>
      </c>
      <c r="D157" s="175" t="s">
        <v>474</v>
      </c>
      <c r="E157" s="176">
        <v>145</v>
      </c>
      <c r="F157" s="176">
        <v>10</v>
      </c>
    </row>
    <row r="158" spans="1:6" customFormat="1" ht="15" x14ac:dyDescent="0.25">
      <c r="A158" s="175">
        <v>6</v>
      </c>
      <c r="B158" s="175">
        <v>467</v>
      </c>
      <c r="C158" s="175" t="s">
        <v>223</v>
      </c>
      <c r="D158" s="175" t="s">
        <v>474</v>
      </c>
      <c r="E158" s="176">
        <v>65</v>
      </c>
      <c r="F158" s="176">
        <v>5</v>
      </c>
    </row>
    <row r="159" spans="1:6" customFormat="1" ht="15" x14ac:dyDescent="0.25">
      <c r="A159" s="175">
        <v>6</v>
      </c>
      <c r="B159" s="175">
        <v>470</v>
      </c>
      <c r="C159" s="175" t="s">
        <v>224</v>
      </c>
      <c r="D159" s="175" t="s">
        <v>474</v>
      </c>
      <c r="E159" s="176">
        <v>135</v>
      </c>
      <c r="F159" s="176">
        <v>10</v>
      </c>
    </row>
    <row r="160" spans="1:6" customFormat="1" ht="15" x14ac:dyDescent="0.25">
      <c r="A160" s="175">
        <v>6</v>
      </c>
      <c r="B160" s="175">
        <v>471</v>
      </c>
      <c r="C160" s="175" t="s">
        <v>225</v>
      </c>
      <c r="D160" s="175" t="s">
        <v>474</v>
      </c>
      <c r="E160" s="176">
        <v>145</v>
      </c>
      <c r="F160" s="176">
        <v>5</v>
      </c>
    </row>
    <row r="161" spans="1:6" customFormat="1" ht="15" x14ac:dyDescent="0.25">
      <c r="A161" s="175">
        <v>6</v>
      </c>
      <c r="B161" s="175">
        <v>476</v>
      </c>
      <c r="C161" s="175" t="s">
        <v>1099</v>
      </c>
      <c r="D161" s="175" t="s">
        <v>474</v>
      </c>
      <c r="E161" s="176">
        <v>130</v>
      </c>
      <c r="F161" s="176">
        <v>10</v>
      </c>
    </row>
    <row r="162" spans="1:6" customFormat="1" ht="15" x14ac:dyDescent="0.25">
      <c r="A162" s="175">
        <v>6</v>
      </c>
      <c r="B162" s="175">
        <v>477</v>
      </c>
      <c r="C162" s="175" t="s">
        <v>227</v>
      </c>
      <c r="D162" s="175" t="s">
        <v>474</v>
      </c>
      <c r="E162" s="176">
        <v>150</v>
      </c>
      <c r="F162" s="176">
        <v>5</v>
      </c>
    </row>
    <row r="163" spans="1:6" customFormat="1" ht="15" x14ac:dyDescent="0.25">
      <c r="A163" s="175">
        <v>6</v>
      </c>
      <c r="B163" s="175">
        <v>480</v>
      </c>
      <c r="C163" s="175" t="s">
        <v>228</v>
      </c>
      <c r="D163" s="175" t="s">
        <v>474</v>
      </c>
      <c r="E163" s="176">
        <v>180</v>
      </c>
      <c r="F163" s="176">
        <v>5</v>
      </c>
    </row>
    <row r="164" spans="1:6" customFormat="1" ht="15" x14ac:dyDescent="0.25">
      <c r="A164" s="175">
        <v>6</v>
      </c>
      <c r="B164" s="175">
        <v>545</v>
      </c>
      <c r="C164" s="175" t="s">
        <v>779</v>
      </c>
      <c r="D164" s="175" t="s">
        <v>621</v>
      </c>
      <c r="E164" s="176">
        <v>5</v>
      </c>
      <c r="F164" s="176">
        <v>25</v>
      </c>
    </row>
    <row r="165" spans="1:6" customFormat="1" ht="15" x14ac:dyDescent="0.25">
      <c r="A165" s="175">
        <v>6</v>
      </c>
      <c r="B165" s="175">
        <v>582</v>
      </c>
      <c r="C165" s="175" t="s">
        <v>229</v>
      </c>
      <c r="D165" s="175" t="s">
        <v>474</v>
      </c>
      <c r="E165" s="176">
        <v>35</v>
      </c>
      <c r="F165" s="176">
        <v>120</v>
      </c>
    </row>
    <row r="166" spans="1:6" customFormat="1" ht="15" x14ac:dyDescent="0.25">
      <c r="A166" s="175">
        <v>6</v>
      </c>
      <c r="B166" s="175">
        <v>604</v>
      </c>
      <c r="C166" s="175" t="s">
        <v>473</v>
      </c>
      <c r="D166" s="175" t="s">
        <v>474</v>
      </c>
      <c r="E166" s="176">
        <v>0</v>
      </c>
      <c r="F166" s="176">
        <v>0</v>
      </c>
    </row>
    <row r="167" spans="1:6" customFormat="1" ht="15" x14ac:dyDescent="0.25">
      <c r="A167" s="175">
        <v>6</v>
      </c>
      <c r="B167" s="175">
        <v>607</v>
      </c>
      <c r="C167" s="175" t="s">
        <v>1088</v>
      </c>
      <c r="D167" s="175" t="s">
        <v>474</v>
      </c>
      <c r="E167" s="176">
        <v>95</v>
      </c>
      <c r="F167" s="176">
        <v>5</v>
      </c>
    </row>
    <row r="168" spans="1:6" customFormat="1" ht="15" x14ac:dyDescent="0.25">
      <c r="A168" s="175">
        <v>7</v>
      </c>
      <c r="B168" s="175">
        <v>13</v>
      </c>
      <c r="C168" s="175" t="s">
        <v>206</v>
      </c>
      <c r="D168" s="175" t="s">
        <v>479</v>
      </c>
      <c r="E168" s="176">
        <v>70</v>
      </c>
      <c r="F168" s="176">
        <v>20</v>
      </c>
    </row>
    <row r="169" spans="1:6" customFormat="1" ht="15" x14ac:dyDescent="0.25">
      <c r="A169" s="175">
        <v>7</v>
      </c>
      <c r="B169" s="175">
        <v>28</v>
      </c>
      <c r="C169" s="175" t="s">
        <v>440</v>
      </c>
      <c r="D169" s="175" t="s">
        <v>549</v>
      </c>
      <c r="E169" s="176">
        <v>50</v>
      </c>
      <c r="F169" s="176">
        <v>5</v>
      </c>
    </row>
    <row r="170" spans="1:6" customFormat="1" ht="15" x14ac:dyDescent="0.25">
      <c r="A170" s="175">
        <v>7</v>
      </c>
      <c r="B170" s="175">
        <v>200</v>
      </c>
      <c r="C170" s="175" t="s">
        <v>210</v>
      </c>
      <c r="D170" s="175" t="s">
        <v>612</v>
      </c>
      <c r="E170" s="176">
        <v>20</v>
      </c>
      <c r="F170" s="176">
        <v>5</v>
      </c>
    </row>
    <row r="171" spans="1:6" customFormat="1" ht="15" x14ac:dyDescent="0.25">
      <c r="A171" s="175">
        <v>7</v>
      </c>
      <c r="B171" s="175">
        <v>221</v>
      </c>
      <c r="C171" s="175" t="s">
        <v>211</v>
      </c>
      <c r="D171" s="175" t="s">
        <v>609</v>
      </c>
      <c r="E171" s="176">
        <v>45</v>
      </c>
      <c r="F171" s="176">
        <v>2.3199999999999998</v>
      </c>
    </row>
    <row r="172" spans="1:6" customFormat="1" ht="15" x14ac:dyDescent="0.25">
      <c r="A172" s="175">
        <v>7</v>
      </c>
      <c r="B172" s="175">
        <v>226</v>
      </c>
      <c r="C172" s="175" t="s">
        <v>240</v>
      </c>
      <c r="D172" s="175" t="s">
        <v>662</v>
      </c>
      <c r="E172" s="176">
        <v>145</v>
      </c>
      <c r="F172" s="176">
        <v>20</v>
      </c>
    </row>
    <row r="173" spans="1:6" customFormat="1" ht="15" x14ac:dyDescent="0.25">
      <c r="A173" s="175">
        <v>7</v>
      </c>
      <c r="B173" s="175">
        <v>227</v>
      </c>
      <c r="C173" s="175" t="s">
        <v>241</v>
      </c>
      <c r="D173" s="175" t="s">
        <v>662</v>
      </c>
      <c r="E173" s="176">
        <v>80</v>
      </c>
      <c r="F173" s="176">
        <v>5</v>
      </c>
    </row>
    <row r="174" spans="1:6" customFormat="1" ht="15" x14ac:dyDescent="0.25">
      <c r="A174" s="175">
        <v>7</v>
      </c>
      <c r="B174" s="175">
        <v>275</v>
      </c>
      <c r="C174" s="175" t="s">
        <v>213</v>
      </c>
      <c r="D174" s="175" t="s">
        <v>496</v>
      </c>
      <c r="E174" s="176">
        <v>140</v>
      </c>
      <c r="F174" s="176">
        <v>20</v>
      </c>
    </row>
    <row r="175" spans="1:6" customFormat="1" ht="15" x14ac:dyDescent="0.25">
      <c r="A175" s="175">
        <v>7</v>
      </c>
      <c r="B175" s="175">
        <v>276</v>
      </c>
      <c r="C175" s="175" t="s">
        <v>214</v>
      </c>
      <c r="D175" s="175" t="s">
        <v>496</v>
      </c>
      <c r="E175" s="176">
        <v>100</v>
      </c>
      <c r="F175" s="176">
        <v>15</v>
      </c>
    </row>
    <row r="176" spans="1:6" customFormat="1" ht="15" x14ac:dyDescent="0.25">
      <c r="A176" s="175">
        <v>7</v>
      </c>
      <c r="B176" s="175">
        <v>277</v>
      </c>
      <c r="C176" s="175" t="s">
        <v>215</v>
      </c>
      <c r="D176" s="175" t="s">
        <v>496</v>
      </c>
      <c r="E176" s="176">
        <v>95</v>
      </c>
      <c r="F176" s="176">
        <v>10</v>
      </c>
    </row>
    <row r="177" spans="1:6" customFormat="1" ht="15" x14ac:dyDescent="0.25">
      <c r="A177" s="175">
        <v>7</v>
      </c>
      <c r="B177" s="175">
        <v>278</v>
      </c>
      <c r="C177" s="175" t="s">
        <v>742</v>
      </c>
      <c r="D177" s="175" t="s">
        <v>693</v>
      </c>
      <c r="E177" s="176">
        <v>25</v>
      </c>
      <c r="F177" s="176">
        <v>5</v>
      </c>
    </row>
    <row r="178" spans="1:6" customFormat="1" ht="15" x14ac:dyDescent="0.25">
      <c r="A178" s="175">
        <v>7</v>
      </c>
      <c r="B178" s="175">
        <v>279</v>
      </c>
      <c r="C178" s="175" t="s">
        <v>177</v>
      </c>
      <c r="D178" s="175" t="s">
        <v>666</v>
      </c>
      <c r="E178" s="176">
        <v>10</v>
      </c>
      <c r="F178" s="176">
        <v>1.02</v>
      </c>
    </row>
    <row r="179" spans="1:6" customFormat="1" ht="15" x14ac:dyDescent="0.25">
      <c r="A179" s="175">
        <v>7</v>
      </c>
      <c r="B179" s="175">
        <v>283</v>
      </c>
      <c r="C179" s="175" t="s">
        <v>245</v>
      </c>
      <c r="D179" s="175" t="s">
        <v>512</v>
      </c>
      <c r="E179" s="176">
        <v>110</v>
      </c>
      <c r="F179" s="176">
        <v>20</v>
      </c>
    </row>
    <row r="180" spans="1:6" customFormat="1" ht="15" x14ac:dyDescent="0.25">
      <c r="A180" s="175">
        <v>7</v>
      </c>
      <c r="B180" s="175">
        <v>284</v>
      </c>
      <c r="C180" s="175" t="s">
        <v>246</v>
      </c>
      <c r="D180" s="175" t="s">
        <v>512</v>
      </c>
      <c r="E180" s="176">
        <v>35</v>
      </c>
      <c r="F180" s="176">
        <v>5</v>
      </c>
    </row>
    <row r="181" spans="1:6" customFormat="1" ht="15" x14ac:dyDescent="0.25">
      <c r="A181" s="175">
        <v>7</v>
      </c>
      <c r="B181" s="175">
        <v>287</v>
      </c>
      <c r="C181" s="175" t="s">
        <v>247</v>
      </c>
      <c r="D181" s="175" t="s">
        <v>512</v>
      </c>
      <c r="E181" s="176">
        <v>5</v>
      </c>
      <c r="F181" s="176">
        <v>0</v>
      </c>
    </row>
    <row r="182" spans="1:6" customFormat="1" ht="15" x14ac:dyDescent="0.25">
      <c r="A182" s="175">
        <v>7</v>
      </c>
      <c r="B182" s="175">
        <v>308</v>
      </c>
      <c r="C182" s="175" t="s">
        <v>793</v>
      </c>
      <c r="D182" s="175" t="s">
        <v>654</v>
      </c>
      <c r="E182" s="176">
        <v>100</v>
      </c>
      <c r="F182" s="176">
        <v>15</v>
      </c>
    </row>
    <row r="183" spans="1:6" customFormat="1" ht="15" x14ac:dyDescent="0.25">
      <c r="A183" s="175">
        <v>7</v>
      </c>
      <c r="B183" s="175">
        <v>365</v>
      </c>
      <c r="C183" s="175" t="s">
        <v>217</v>
      </c>
      <c r="D183" s="175" t="s">
        <v>584</v>
      </c>
      <c r="E183" s="176">
        <v>55</v>
      </c>
      <c r="F183" s="176">
        <v>5</v>
      </c>
    </row>
    <row r="184" spans="1:6" customFormat="1" ht="15" x14ac:dyDescent="0.25">
      <c r="A184" s="175">
        <v>7</v>
      </c>
      <c r="B184" s="175">
        <v>401</v>
      </c>
      <c r="C184" s="175" t="s">
        <v>248</v>
      </c>
      <c r="D184" s="175" t="s">
        <v>519</v>
      </c>
      <c r="E184" s="176">
        <v>95</v>
      </c>
      <c r="F184" s="176">
        <v>15</v>
      </c>
    </row>
    <row r="185" spans="1:6" customFormat="1" ht="15" x14ac:dyDescent="0.25">
      <c r="A185" s="175">
        <v>7</v>
      </c>
      <c r="B185" s="175">
        <v>402</v>
      </c>
      <c r="C185" s="175" t="s">
        <v>249</v>
      </c>
      <c r="D185" s="175" t="s">
        <v>519</v>
      </c>
      <c r="E185" s="176">
        <v>105</v>
      </c>
      <c r="F185" s="176">
        <v>10</v>
      </c>
    </row>
    <row r="186" spans="1:6" customFormat="1" ht="15" x14ac:dyDescent="0.25">
      <c r="A186" s="175">
        <v>7</v>
      </c>
      <c r="B186" s="175">
        <v>403</v>
      </c>
      <c r="C186" s="175" t="s">
        <v>250</v>
      </c>
      <c r="D186" s="175" t="s">
        <v>519</v>
      </c>
      <c r="E186" s="176">
        <v>95</v>
      </c>
      <c r="F186" s="176">
        <v>10</v>
      </c>
    </row>
    <row r="187" spans="1:6" customFormat="1" ht="15" x14ac:dyDescent="0.25">
      <c r="A187" s="175">
        <v>7</v>
      </c>
      <c r="B187" s="175">
        <v>404</v>
      </c>
      <c r="C187" s="175" t="s">
        <v>251</v>
      </c>
      <c r="D187" s="175" t="s">
        <v>519</v>
      </c>
      <c r="E187" s="176">
        <v>55</v>
      </c>
      <c r="F187" s="176">
        <v>5</v>
      </c>
    </row>
    <row r="188" spans="1:6" customFormat="1" ht="15" x14ac:dyDescent="0.25">
      <c r="A188" s="175">
        <v>7</v>
      </c>
      <c r="B188" s="175">
        <v>543</v>
      </c>
      <c r="C188" s="175" t="s">
        <v>751</v>
      </c>
      <c r="D188" s="175" t="s">
        <v>680</v>
      </c>
      <c r="E188" s="176">
        <v>145</v>
      </c>
      <c r="F188" s="176">
        <v>20</v>
      </c>
    </row>
    <row r="189" spans="1:6" customFormat="1" ht="15" x14ac:dyDescent="0.25">
      <c r="A189" s="175">
        <v>8</v>
      </c>
      <c r="B189" s="175">
        <v>79</v>
      </c>
      <c r="C189" s="175" t="s">
        <v>257</v>
      </c>
      <c r="D189" s="175" t="s">
        <v>608</v>
      </c>
      <c r="E189" s="176">
        <v>185</v>
      </c>
      <c r="F189" s="176">
        <v>15</v>
      </c>
    </row>
    <row r="190" spans="1:6" customFormat="1" ht="15" x14ac:dyDescent="0.25">
      <c r="A190" s="175">
        <v>8</v>
      </c>
      <c r="B190" s="175">
        <v>100</v>
      </c>
      <c r="C190" s="175" t="s">
        <v>1089</v>
      </c>
      <c r="D190" s="175" t="s">
        <v>535</v>
      </c>
      <c r="E190" s="176">
        <v>140</v>
      </c>
      <c r="F190" s="176">
        <v>15</v>
      </c>
    </row>
    <row r="191" spans="1:6" customFormat="1" ht="15" x14ac:dyDescent="0.25">
      <c r="A191" s="175">
        <v>8</v>
      </c>
      <c r="B191" s="175">
        <v>152</v>
      </c>
      <c r="C191" s="175" t="s">
        <v>259</v>
      </c>
      <c r="D191" s="175" t="s">
        <v>573</v>
      </c>
      <c r="E191" s="176">
        <v>0</v>
      </c>
      <c r="F191" s="176">
        <v>30</v>
      </c>
    </row>
    <row r="192" spans="1:6" customFormat="1" ht="15" x14ac:dyDescent="0.25">
      <c r="A192" s="175">
        <v>8</v>
      </c>
      <c r="B192" s="175">
        <v>153</v>
      </c>
      <c r="C192" s="175" t="s">
        <v>260</v>
      </c>
      <c r="D192" s="175" t="s">
        <v>573</v>
      </c>
      <c r="E192" s="176">
        <v>190</v>
      </c>
      <c r="F192" s="176">
        <v>0</v>
      </c>
    </row>
    <row r="193" spans="1:6" customFormat="1" ht="15" x14ac:dyDescent="0.25">
      <c r="A193" s="175">
        <v>8</v>
      </c>
      <c r="B193" s="175">
        <v>193</v>
      </c>
      <c r="C193" s="175" t="s">
        <v>236</v>
      </c>
      <c r="D193" s="175" t="s">
        <v>526</v>
      </c>
      <c r="E193" s="176">
        <v>230</v>
      </c>
      <c r="F193" s="176">
        <v>25</v>
      </c>
    </row>
    <row r="194" spans="1:6" customFormat="1" ht="15" x14ac:dyDescent="0.25">
      <c r="A194" s="175">
        <v>8</v>
      </c>
      <c r="B194" s="175">
        <v>194</v>
      </c>
      <c r="C194" s="175" t="s">
        <v>237</v>
      </c>
      <c r="D194" s="175" t="s">
        <v>526</v>
      </c>
      <c r="E194" s="176">
        <v>90</v>
      </c>
      <c r="F194" s="176">
        <v>5</v>
      </c>
    </row>
    <row r="195" spans="1:6" customFormat="1" ht="15" x14ac:dyDescent="0.25">
      <c r="A195" s="175">
        <v>8</v>
      </c>
      <c r="B195" s="175">
        <v>223</v>
      </c>
      <c r="C195" s="175" t="s">
        <v>238</v>
      </c>
      <c r="D195" s="175" t="s">
        <v>510</v>
      </c>
      <c r="E195" s="176">
        <v>80</v>
      </c>
      <c r="F195" s="176">
        <v>15</v>
      </c>
    </row>
    <row r="196" spans="1:6" customFormat="1" ht="15" x14ac:dyDescent="0.25">
      <c r="A196" s="175">
        <v>8</v>
      </c>
      <c r="B196" s="175">
        <v>224</v>
      </c>
      <c r="C196" s="175" t="s">
        <v>239</v>
      </c>
      <c r="D196" s="175" t="s">
        <v>510</v>
      </c>
      <c r="E196" s="176">
        <v>245</v>
      </c>
      <c r="F196" s="176">
        <v>35</v>
      </c>
    </row>
    <row r="197" spans="1:6" customFormat="1" ht="15" x14ac:dyDescent="0.25">
      <c r="A197" s="175">
        <v>8</v>
      </c>
      <c r="B197" s="175">
        <v>349</v>
      </c>
      <c r="C197" s="175" t="s">
        <v>266</v>
      </c>
      <c r="D197" s="175" t="s">
        <v>522</v>
      </c>
      <c r="E197" s="176">
        <v>285</v>
      </c>
      <c r="F197" s="176">
        <v>45</v>
      </c>
    </row>
    <row r="198" spans="1:6" customFormat="1" ht="15" x14ac:dyDescent="0.25">
      <c r="A198" s="175">
        <v>8</v>
      </c>
      <c r="B198" s="175">
        <v>385</v>
      </c>
      <c r="C198" s="175" t="s">
        <v>268</v>
      </c>
      <c r="D198" s="175" t="s">
        <v>707</v>
      </c>
      <c r="E198" s="176">
        <v>330</v>
      </c>
      <c r="F198" s="176">
        <v>35</v>
      </c>
    </row>
    <row r="199" spans="1:6" customFormat="1" ht="15" x14ac:dyDescent="0.25">
      <c r="A199" s="175">
        <v>8</v>
      </c>
      <c r="B199" s="175">
        <v>410</v>
      </c>
      <c r="C199" s="175" t="s">
        <v>269</v>
      </c>
      <c r="D199" s="175" t="s">
        <v>620</v>
      </c>
      <c r="E199" s="176">
        <v>125</v>
      </c>
      <c r="F199" s="176">
        <v>10</v>
      </c>
    </row>
    <row r="200" spans="1:6" customFormat="1" ht="15" x14ac:dyDescent="0.25">
      <c r="A200" s="175">
        <v>8</v>
      </c>
      <c r="B200" s="175">
        <v>494</v>
      </c>
      <c r="C200" s="175" t="s">
        <v>270</v>
      </c>
      <c r="D200" s="175" t="s">
        <v>649</v>
      </c>
      <c r="E200" s="176">
        <v>15</v>
      </c>
      <c r="F200" s="176">
        <v>0.19</v>
      </c>
    </row>
    <row r="201" spans="1:6" customFormat="1" ht="15" x14ac:dyDescent="0.25">
      <c r="A201" s="175">
        <v>8</v>
      </c>
      <c r="B201" s="175">
        <v>497</v>
      </c>
      <c r="C201" s="175" t="s">
        <v>271</v>
      </c>
      <c r="D201" s="175" t="s">
        <v>643</v>
      </c>
      <c r="E201" s="176">
        <v>10</v>
      </c>
      <c r="F201" s="176">
        <v>0</v>
      </c>
    </row>
    <row r="202" spans="1:6" customFormat="1" ht="15" x14ac:dyDescent="0.25">
      <c r="A202" s="175">
        <v>9</v>
      </c>
      <c r="B202" s="175">
        <v>75</v>
      </c>
      <c r="C202" s="175" t="s">
        <v>207</v>
      </c>
      <c r="D202" s="175" t="s">
        <v>542</v>
      </c>
      <c r="E202" s="176">
        <v>170</v>
      </c>
      <c r="F202" s="176">
        <v>30</v>
      </c>
    </row>
    <row r="203" spans="1:6" customFormat="1" ht="15" x14ac:dyDescent="0.25">
      <c r="A203" s="175">
        <v>9</v>
      </c>
      <c r="B203" s="175">
        <v>89</v>
      </c>
      <c r="C203" s="175" t="s">
        <v>208</v>
      </c>
      <c r="D203" s="175" t="s">
        <v>697</v>
      </c>
      <c r="E203" s="176">
        <v>15</v>
      </c>
      <c r="F203" s="176">
        <v>0</v>
      </c>
    </row>
    <row r="204" spans="1:6" customFormat="1" ht="15" x14ac:dyDescent="0.25">
      <c r="A204" s="175">
        <v>9</v>
      </c>
      <c r="B204" s="175">
        <v>111</v>
      </c>
      <c r="C204" s="175" t="s">
        <v>166</v>
      </c>
      <c r="D204" s="175" t="s">
        <v>602</v>
      </c>
      <c r="E204" s="176">
        <v>30</v>
      </c>
      <c r="F204" s="176">
        <v>0</v>
      </c>
    </row>
    <row r="205" spans="1:6" customFormat="1" ht="15" x14ac:dyDescent="0.25">
      <c r="A205" s="175">
        <v>9</v>
      </c>
      <c r="B205" s="175">
        <v>119</v>
      </c>
      <c r="C205" s="175" t="s">
        <v>209</v>
      </c>
      <c r="D205" s="175" t="s">
        <v>702</v>
      </c>
      <c r="E205" s="176">
        <v>15</v>
      </c>
      <c r="F205" s="176">
        <v>0</v>
      </c>
    </row>
    <row r="206" spans="1:6" customFormat="1" ht="15" x14ac:dyDescent="0.25">
      <c r="A206" s="175">
        <v>9</v>
      </c>
      <c r="B206" s="175">
        <v>124</v>
      </c>
      <c r="C206" s="175" t="s">
        <v>167</v>
      </c>
      <c r="D206" s="175" t="s">
        <v>670</v>
      </c>
      <c r="E206" s="176">
        <v>95</v>
      </c>
      <c r="F206" s="176">
        <v>0</v>
      </c>
    </row>
    <row r="207" spans="1:6" customFormat="1" ht="15" x14ac:dyDescent="0.25">
      <c r="A207" s="175">
        <v>9</v>
      </c>
      <c r="B207" s="175">
        <v>125</v>
      </c>
      <c r="C207" s="175" t="s">
        <v>168</v>
      </c>
      <c r="D207" s="175" t="s">
        <v>731</v>
      </c>
      <c r="E207" s="176">
        <v>70</v>
      </c>
      <c r="F207" s="176">
        <v>0</v>
      </c>
    </row>
    <row r="208" spans="1:6" customFormat="1" ht="15" x14ac:dyDescent="0.25">
      <c r="A208" s="175">
        <v>9</v>
      </c>
      <c r="B208" s="175">
        <v>126</v>
      </c>
      <c r="C208" s="175" t="s">
        <v>810</v>
      </c>
      <c r="D208" s="175" t="s">
        <v>670</v>
      </c>
      <c r="E208" s="176">
        <v>5</v>
      </c>
      <c r="F208" s="176">
        <v>31</v>
      </c>
    </row>
    <row r="209" spans="1:6" customFormat="1" ht="15" x14ac:dyDescent="0.25">
      <c r="A209" s="175">
        <v>9</v>
      </c>
      <c r="B209" s="175">
        <v>154</v>
      </c>
      <c r="C209" s="175" t="s">
        <v>169</v>
      </c>
      <c r="D209" s="175" t="s">
        <v>561</v>
      </c>
      <c r="E209" s="176">
        <v>200</v>
      </c>
      <c r="F209" s="176">
        <v>10</v>
      </c>
    </row>
    <row r="210" spans="1:6" customFormat="1" ht="15" x14ac:dyDescent="0.25">
      <c r="A210" s="175">
        <v>9</v>
      </c>
      <c r="B210" s="175">
        <v>155</v>
      </c>
      <c r="C210" s="175" t="s">
        <v>170</v>
      </c>
      <c r="D210" s="175" t="s">
        <v>561</v>
      </c>
      <c r="E210" s="176">
        <v>200</v>
      </c>
      <c r="F210" s="176">
        <v>10</v>
      </c>
    </row>
    <row r="211" spans="1:6" customFormat="1" ht="15" x14ac:dyDescent="0.25">
      <c r="A211" s="175">
        <v>9</v>
      </c>
      <c r="B211" s="175">
        <v>156</v>
      </c>
      <c r="C211" s="175" t="s">
        <v>437</v>
      </c>
      <c r="D211" s="175" t="s">
        <v>537</v>
      </c>
      <c r="E211" s="176">
        <v>125</v>
      </c>
      <c r="F211" s="176">
        <v>0</v>
      </c>
    </row>
    <row r="212" spans="1:6" customFormat="1" ht="15" x14ac:dyDescent="0.25">
      <c r="A212" s="175">
        <v>9</v>
      </c>
      <c r="B212" s="175">
        <v>158</v>
      </c>
      <c r="C212" s="175" t="s">
        <v>811</v>
      </c>
      <c r="D212" s="175" t="s">
        <v>537</v>
      </c>
      <c r="E212" s="176">
        <v>10</v>
      </c>
      <c r="F212" s="176">
        <v>35</v>
      </c>
    </row>
    <row r="213" spans="1:6" customFormat="1" ht="15" x14ac:dyDescent="0.25">
      <c r="A213" s="175">
        <v>9</v>
      </c>
      <c r="B213" s="175">
        <v>166</v>
      </c>
      <c r="C213" s="175" t="s">
        <v>172</v>
      </c>
      <c r="D213" s="175" t="s">
        <v>647</v>
      </c>
      <c r="E213" s="176">
        <v>30</v>
      </c>
      <c r="F213" s="176">
        <v>6</v>
      </c>
    </row>
    <row r="214" spans="1:6" customFormat="1" ht="15" x14ac:dyDescent="0.25">
      <c r="A214" s="175">
        <v>9</v>
      </c>
      <c r="B214" s="175">
        <v>169</v>
      </c>
      <c r="C214" s="175" t="s">
        <v>812</v>
      </c>
      <c r="D214" s="175" t="s">
        <v>482</v>
      </c>
      <c r="E214" s="176">
        <v>90</v>
      </c>
      <c r="F214" s="176">
        <v>0</v>
      </c>
    </row>
    <row r="215" spans="1:6" customFormat="1" ht="15" x14ac:dyDescent="0.25">
      <c r="A215" s="175">
        <v>9</v>
      </c>
      <c r="B215" s="175">
        <v>206</v>
      </c>
      <c r="C215" s="175" t="s">
        <v>173</v>
      </c>
      <c r="D215" s="175" t="s">
        <v>551</v>
      </c>
      <c r="E215" s="176">
        <v>80</v>
      </c>
      <c r="F215" s="176">
        <v>10</v>
      </c>
    </row>
    <row r="216" spans="1:6" customFormat="1" ht="15" x14ac:dyDescent="0.25">
      <c r="A216" s="175">
        <v>9</v>
      </c>
      <c r="B216" s="175">
        <v>219</v>
      </c>
      <c r="C216" s="175" t="s">
        <v>174</v>
      </c>
      <c r="D216" s="175" t="s">
        <v>687</v>
      </c>
      <c r="E216" s="176">
        <v>55</v>
      </c>
      <c r="F216" s="176">
        <v>1.83</v>
      </c>
    </row>
    <row r="217" spans="1:6" customFormat="1" ht="15" x14ac:dyDescent="0.25">
      <c r="A217" s="175">
        <v>9</v>
      </c>
      <c r="B217" s="175">
        <v>238</v>
      </c>
      <c r="C217" s="175" t="s">
        <v>212</v>
      </c>
      <c r="D217" s="175" t="s">
        <v>665</v>
      </c>
      <c r="E217" s="176">
        <v>15</v>
      </c>
      <c r="F217" s="176">
        <v>0</v>
      </c>
    </row>
    <row r="218" spans="1:6" customFormat="1" ht="15" x14ac:dyDescent="0.25">
      <c r="A218" s="175">
        <v>9</v>
      </c>
      <c r="B218" s="175">
        <v>321</v>
      </c>
      <c r="C218" s="175" t="s">
        <v>216</v>
      </c>
      <c r="D218" s="175" t="s">
        <v>547</v>
      </c>
      <c r="E218" s="176">
        <v>5</v>
      </c>
      <c r="F218" s="176">
        <v>0</v>
      </c>
    </row>
    <row r="219" spans="1:6" customFormat="1" ht="15" x14ac:dyDescent="0.25">
      <c r="A219" s="175">
        <v>9</v>
      </c>
      <c r="B219" s="175">
        <v>325</v>
      </c>
      <c r="C219" s="175" t="s">
        <v>178</v>
      </c>
      <c r="D219" s="175" t="s">
        <v>565</v>
      </c>
      <c r="E219" s="176">
        <v>35</v>
      </c>
      <c r="F219" s="176">
        <v>0</v>
      </c>
    </row>
    <row r="220" spans="1:6" customFormat="1" ht="15" x14ac:dyDescent="0.25">
      <c r="A220" s="175">
        <v>9</v>
      </c>
      <c r="B220" s="175">
        <v>354</v>
      </c>
      <c r="C220" s="175" t="s">
        <v>179</v>
      </c>
      <c r="D220" s="175" t="s">
        <v>491</v>
      </c>
      <c r="E220" s="176">
        <v>15</v>
      </c>
      <c r="F220" s="176">
        <v>0</v>
      </c>
    </row>
    <row r="221" spans="1:6" customFormat="1" ht="15" x14ac:dyDescent="0.25">
      <c r="A221" s="175">
        <v>9</v>
      </c>
      <c r="B221" s="175">
        <v>378</v>
      </c>
      <c r="C221" s="175" t="s">
        <v>218</v>
      </c>
      <c r="D221" s="175" t="s">
        <v>558</v>
      </c>
      <c r="E221" s="176">
        <v>120</v>
      </c>
      <c r="F221" s="176">
        <v>0</v>
      </c>
    </row>
    <row r="222" spans="1:6" customFormat="1" ht="15" x14ac:dyDescent="0.25">
      <c r="A222" s="175">
        <v>9</v>
      </c>
      <c r="B222" s="175">
        <v>380</v>
      </c>
      <c r="C222" s="175" t="s">
        <v>777</v>
      </c>
      <c r="D222" s="175" t="s">
        <v>558</v>
      </c>
      <c r="E222" s="176">
        <v>5</v>
      </c>
      <c r="F222" s="176">
        <v>20</v>
      </c>
    </row>
    <row r="223" spans="1:6" customFormat="1" ht="15" x14ac:dyDescent="0.25">
      <c r="A223" s="175">
        <v>9</v>
      </c>
      <c r="B223" s="175">
        <v>412</v>
      </c>
      <c r="C223" s="175" t="s">
        <v>219</v>
      </c>
      <c r="D223" s="175" t="s">
        <v>659</v>
      </c>
      <c r="E223" s="176">
        <v>15</v>
      </c>
      <c r="F223" s="176">
        <v>0</v>
      </c>
    </row>
    <row r="224" spans="1:6" customFormat="1" ht="15" x14ac:dyDescent="0.25">
      <c r="A224" s="175">
        <v>9</v>
      </c>
      <c r="B224" s="175">
        <v>438</v>
      </c>
      <c r="C224" s="175" t="s">
        <v>181</v>
      </c>
      <c r="D224" s="175" t="s">
        <v>515</v>
      </c>
      <c r="E224" s="176">
        <v>65</v>
      </c>
      <c r="F224" s="176">
        <v>5</v>
      </c>
    </row>
    <row r="225" spans="1:6" customFormat="1" ht="15" x14ac:dyDescent="0.25">
      <c r="A225" s="175">
        <v>9</v>
      </c>
      <c r="B225" s="175">
        <v>439</v>
      </c>
      <c r="C225" s="175" t="s">
        <v>182</v>
      </c>
      <c r="D225" s="175" t="s">
        <v>515</v>
      </c>
      <c r="E225" s="176">
        <v>80</v>
      </c>
      <c r="F225" s="176">
        <v>10</v>
      </c>
    </row>
    <row r="226" spans="1:6" customFormat="1" ht="15" x14ac:dyDescent="0.25">
      <c r="A226" s="175">
        <v>9</v>
      </c>
      <c r="B226" s="175">
        <v>440</v>
      </c>
      <c r="C226" s="175" t="s">
        <v>183</v>
      </c>
      <c r="D226" s="175" t="s">
        <v>515</v>
      </c>
      <c r="E226" s="176">
        <v>110</v>
      </c>
      <c r="F226" s="176">
        <v>5</v>
      </c>
    </row>
    <row r="227" spans="1:6" customFormat="1" ht="15" x14ac:dyDescent="0.25">
      <c r="A227" s="175">
        <v>9</v>
      </c>
      <c r="B227" s="175">
        <v>441</v>
      </c>
      <c r="C227" s="175" t="s">
        <v>184</v>
      </c>
      <c r="D227" s="175" t="s">
        <v>515</v>
      </c>
      <c r="E227" s="176">
        <v>85</v>
      </c>
      <c r="F227" s="176">
        <v>10</v>
      </c>
    </row>
    <row r="228" spans="1:6" customFormat="1" ht="15" x14ac:dyDescent="0.25">
      <c r="A228" s="175">
        <v>9</v>
      </c>
      <c r="B228" s="175">
        <v>464</v>
      </c>
      <c r="C228" s="175" t="s">
        <v>438</v>
      </c>
      <c r="D228" s="175" t="s">
        <v>475</v>
      </c>
      <c r="E228" s="176">
        <v>50</v>
      </c>
      <c r="F228" s="176">
        <v>0</v>
      </c>
    </row>
    <row r="229" spans="1:6" customFormat="1" ht="15" x14ac:dyDescent="0.25">
      <c r="A229" s="175">
        <v>9</v>
      </c>
      <c r="B229" s="175">
        <v>473</v>
      </c>
      <c r="C229" s="175" t="s">
        <v>226</v>
      </c>
      <c r="D229" s="175" t="s">
        <v>695</v>
      </c>
      <c r="E229" s="176">
        <v>35</v>
      </c>
      <c r="F229" s="176">
        <v>0</v>
      </c>
    </row>
    <row r="230" spans="1:6" customFormat="1" ht="15" x14ac:dyDescent="0.25">
      <c r="A230" s="175">
        <v>9</v>
      </c>
      <c r="B230" s="175">
        <v>573</v>
      </c>
      <c r="C230" s="175" t="s">
        <v>768</v>
      </c>
      <c r="D230" s="175" t="s">
        <v>561</v>
      </c>
      <c r="E230" s="176">
        <v>25</v>
      </c>
      <c r="F230" s="176">
        <v>30</v>
      </c>
    </row>
    <row r="231" spans="1:6" customFormat="1" ht="15" x14ac:dyDescent="0.25">
      <c r="A231" s="175">
        <v>9</v>
      </c>
      <c r="B231" s="175">
        <v>574</v>
      </c>
      <c r="C231" s="175" t="s">
        <v>813</v>
      </c>
      <c r="D231" s="175" t="s">
        <v>515</v>
      </c>
      <c r="E231" s="176">
        <v>5</v>
      </c>
      <c r="F231" s="176">
        <v>15</v>
      </c>
    </row>
    <row r="232" spans="1:6" customFormat="1" ht="15" x14ac:dyDescent="0.25">
      <c r="A232" s="175">
        <v>9</v>
      </c>
      <c r="B232" s="175">
        <v>599</v>
      </c>
      <c r="C232" s="175" t="s">
        <v>439</v>
      </c>
      <c r="D232" s="175" t="s">
        <v>515</v>
      </c>
      <c r="E232" s="176">
        <v>15</v>
      </c>
      <c r="F232" s="176">
        <v>1.1499999999999999</v>
      </c>
    </row>
    <row r="233" spans="1:6" customFormat="1" ht="15" x14ac:dyDescent="0.25">
      <c r="A233" s="175">
        <v>10</v>
      </c>
      <c r="B233" s="175">
        <v>23</v>
      </c>
      <c r="C233" s="175" t="s">
        <v>255</v>
      </c>
      <c r="D233" s="175" t="s">
        <v>587</v>
      </c>
      <c r="E233" s="176">
        <v>15</v>
      </c>
      <c r="F233" s="176">
        <v>2</v>
      </c>
    </row>
    <row r="234" spans="1:6" customFormat="1" ht="15" x14ac:dyDescent="0.25">
      <c r="A234" s="175">
        <v>10</v>
      </c>
      <c r="B234" s="175">
        <v>38</v>
      </c>
      <c r="C234" s="175" t="s">
        <v>743</v>
      </c>
      <c r="D234" s="175" t="s">
        <v>676</v>
      </c>
      <c r="E234" s="176">
        <v>15</v>
      </c>
      <c r="F234" s="176">
        <v>1.21</v>
      </c>
    </row>
    <row r="235" spans="1:6" customFormat="1" ht="15" x14ac:dyDescent="0.25">
      <c r="A235" s="175">
        <v>10</v>
      </c>
      <c r="B235" s="175">
        <v>50</v>
      </c>
      <c r="C235" s="175" t="s">
        <v>230</v>
      </c>
      <c r="D235" s="175" t="s">
        <v>700</v>
      </c>
      <c r="E235" s="176">
        <v>80</v>
      </c>
      <c r="F235" s="176">
        <v>10</v>
      </c>
    </row>
    <row r="236" spans="1:6" customFormat="1" ht="15" x14ac:dyDescent="0.25">
      <c r="A236" s="175">
        <v>10</v>
      </c>
      <c r="B236" s="175">
        <v>77</v>
      </c>
      <c r="C236" s="175" t="s">
        <v>256</v>
      </c>
      <c r="D236" s="175" t="s">
        <v>652</v>
      </c>
      <c r="E236" s="176">
        <v>90</v>
      </c>
      <c r="F236" s="176">
        <v>15</v>
      </c>
    </row>
    <row r="237" spans="1:6" customFormat="1" ht="15" x14ac:dyDescent="0.25">
      <c r="A237" s="175">
        <v>10</v>
      </c>
      <c r="B237" s="175">
        <v>113</v>
      </c>
      <c r="C237" s="175" t="s">
        <v>258</v>
      </c>
      <c r="D237" s="175" t="s">
        <v>577</v>
      </c>
      <c r="E237" s="176">
        <v>30</v>
      </c>
      <c r="F237" s="176">
        <v>1.01</v>
      </c>
    </row>
    <row r="238" spans="1:6" customFormat="1" ht="15" x14ac:dyDescent="0.25">
      <c r="A238" s="175">
        <v>10</v>
      </c>
      <c r="B238" s="175">
        <v>140</v>
      </c>
      <c r="C238" s="175" t="s">
        <v>231</v>
      </c>
      <c r="D238" s="175" t="s">
        <v>568</v>
      </c>
      <c r="E238" s="176">
        <v>70</v>
      </c>
      <c r="F238" s="176">
        <v>10</v>
      </c>
    </row>
    <row r="239" spans="1:6" customFormat="1" ht="15" x14ac:dyDescent="0.25">
      <c r="A239" s="175">
        <v>10</v>
      </c>
      <c r="B239" s="175">
        <v>217</v>
      </c>
      <c r="C239" s="175" t="s">
        <v>261</v>
      </c>
      <c r="D239" s="175" t="s">
        <v>494</v>
      </c>
      <c r="E239" s="176">
        <v>15</v>
      </c>
      <c r="F239" s="176">
        <v>2.14</v>
      </c>
    </row>
    <row r="240" spans="1:6" customFormat="1" ht="15" x14ac:dyDescent="0.25">
      <c r="A240" s="175">
        <v>10</v>
      </c>
      <c r="B240" s="175">
        <v>237</v>
      </c>
      <c r="C240" s="175" t="s">
        <v>262</v>
      </c>
      <c r="D240" s="175" t="s">
        <v>679</v>
      </c>
      <c r="E240" s="176">
        <v>20</v>
      </c>
      <c r="F240" s="176">
        <v>5</v>
      </c>
    </row>
    <row r="241" spans="1:6" customFormat="1" ht="15" x14ac:dyDescent="0.25">
      <c r="A241" s="175">
        <v>10</v>
      </c>
      <c r="B241" s="175">
        <v>249</v>
      </c>
      <c r="C241" s="175" t="s">
        <v>263</v>
      </c>
      <c r="D241" s="175" t="s">
        <v>570</v>
      </c>
      <c r="E241" s="176">
        <v>100</v>
      </c>
      <c r="F241" s="176">
        <v>15</v>
      </c>
    </row>
    <row r="242" spans="1:6" customFormat="1" ht="15" x14ac:dyDescent="0.25">
      <c r="A242" s="175">
        <v>10</v>
      </c>
      <c r="B242" s="175">
        <v>250</v>
      </c>
      <c r="C242" s="175" t="s">
        <v>264</v>
      </c>
      <c r="D242" s="175" t="s">
        <v>570</v>
      </c>
      <c r="E242" s="176">
        <v>40</v>
      </c>
      <c r="F242" s="176">
        <v>5</v>
      </c>
    </row>
    <row r="243" spans="1:6" customFormat="1" ht="15" x14ac:dyDescent="0.25">
      <c r="A243" s="175">
        <v>10</v>
      </c>
      <c r="B243" s="175">
        <v>251</v>
      </c>
      <c r="C243" s="175" t="s">
        <v>265</v>
      </c>
      <c r="D243" s="175" t="s">
        <v>570</v>
      </c>
      <c r="E243" s="176">
        <v>60</v>
      </c>
      <c r="F243" s="176">
        <v>5</v>
      </c>
    </row>
    <row r="244" spans="1:6" customFormat="1" ht="15" x14ac:dyDescent="0.25">
      <c r="A244" s="175">
        <v>10</v>
      </c>
      <c r="B244" s="175">
        <v>272</v>
      </c>
      <c r="C244" s="175" t="s">
        <v>242</v>
      </c>
      <c r="D244" s="175" t="s">
        <v>497</v>
      </c>
      <c r="E244" s="176">
        <v>85</v>
      </c>
      <c r="F244" s="176">
        <v>15</v>
      </c>
    </row>
    <row r="245" spans="1:6" customFormat="1" ht="15" x14ac:dyDescent="0.25">
      <c r="A245" s="175">
        <v>10</v>
      </c>
      <c r="B245" s="175">
        <v>273</v>
      </c>
      <c r="C245" s="175" t="s">
        <v>243</v>
      </c>
      <c r="D245" s="175" t="s">
        <v>711</v>
      </c>
      <c r="E245" s="176">
        <v>10</v>
      </c>
      <c r="F245" s="176">
        <v>5</v>
      </c>
    </row>
    <row r="246" spans="1:6" customFormat="1" ht="15" x14ac:dyDescent="0.25">
      <c r="A246" s="175">
        <v>10</v>
      </c>
      <c r="B246" s="175">
        <v>274</v>
      </c>
      <c r="C246" s="175" t="s">
        <v>244</v>
      </c>
      <c r="D246" s="175" t="s">
        <v>497</v>
      </c>
      <c r="E246" s="176">
        <v>45</v>
      </c>
      <c r="F246" s="176">
        <v>5</v>
      </c>
    </row>
    <row r="247" spans="1:6" customFormat="1" ht="15" x14ac:dyDescent="0.25">
      <c r="A247" s="175">
        <v>10</v>
      </c>
      <c r="B247" s="175">
        <v>383</v>
      </c>
      <c r="C247" s="175" t="s">
        <v>267</v>
      </c>
      <c r="D247" s="175" t="s">
        <v>585</v>
      </c>
      <c r="E247" s="176">
        <v>110</v>
      </c>
      <c r="F247" s="176">
        <v>20</v>
      </c>
    </row>
    <row r="248" spans="1:6" customFormat="1" ht="15" x14ac:dyDescent="0.25">
      <c r="A248" s="175">
        <v>10</v>
      </c>
      <c r="B248" s="175">
        <v>518</v>
      </c>
      <c r="C248" s="175" t="s">
        <v>252</v>
      </c>
      <c r="D248" s="175" t="s">
        <v>497</v>
      </c>
      <c r="E248" s="176">
        <v>50</v>
      </c>
      <c r="F248" s="176">
        <v>5</v>
      </c>
    </row>
    <row r="249" spans="1:6" customFormat="1" ht="15" x14ac:dyDescent="0.25">
      <c r="A249" s="175">
        <v>10</v>
      </c>
      <c r="B249" s="175">
        <v>519</v>
      </c>
      <c r="C249" s="175" t="s">
        <v>253</v>
      </c>
      <c r="D249" s="175" t="s">
        <v>497</v>
      </c>
      <c r="E249" s="176">
        <v>65</v>
      </c>
      <c r="F249" s="176">
        <v>10</v>
      </c>
    </row>
    <row r="250" spans="1:6" customFormat="1" ht="15" x14ac:dyDescent="0.25">
      <c r="A250" s="175">
        <v>10</v>
      </c>
      <c r="B250" s="175">
        <v>520</v>
      </c>
      <c r="C250" s="175" t="s">
        <v>254</v>
      </c>
      <c r="D250" s="175" t="s">
        <v>497</v>
      </c>
      <c r="E250" s="176">
        <v>45</v>
      </c>
      <c r="F250" s="176">
        <v>5</v>
      </c>
    </row>
    <row r="251" spans="1:6" customFormat="1" ht="15" x14ac:dyDescent="0.25">
      <c r="A251" s="175">
        <v>11</v>
      </c>
      <c r="B251" s="175">
        <v>1</v>
      </c>
      <c r="C251" s="175" t="s">
        <v>272</v>
      </c>
      <c r="D251" s="175" t="s">
        <v>629</v>
      </c>
      <c r="E251" s="176">
        <v>25</v>
      </c>
      <c r="F251" s="176">
        <v>2.04</v>
      </c>
    </row>
    <row r="252" spans="1:6" customFormat="1" ht="15" x14ac:dyDescent="0.25">
      <c r="A252" s="175">
        <v>11</v>
      </c>
      <c r="B252" s="175">
        <v>2</v>
      </c>
      <c r="C252" s="175" t="s">
        <v>273</v>
      </c>
      <c r="D252" s="175" t="s">
        <v>500</v>
      </c>
      <c r="E252" s="176">
        <v>30</v>
      </c>
      <c r="F252" s="176">
        <v>5</v>
      </c>
    </row>
    <row r="253" spans="1:6" customFormat="1" ht="15" x14ac:dyDescent="0.25">
      <c r="A253" s="175">
        <v>11</v>
      </c>
      <c r="B253" s="175">
        <v>9</v>
      </c>
      <c r="C253" s="175" t="s">
        <v>794</v>
      </c>
      <c r="D253" s="175" t="s">
        <v>722</v>
      </c>
      <c r="E253" s="176">
        <v>100</v>
      </c>
      <c r="F253" s="176">
        <v>15</v>
      </c>
    </row>
    <row r="254" spans="1:6" customFormat="1" ht="15" x14ac:dyDescent="0.25">
      <c r="A254" s="175">
        <v>11</v>
      </c>
      <c r="B254" s="175">
        <v>16</v>
      </c>
      <c r="C254" s="175" t="s">
        <v>796</v>
      </c>
      <c r="D254" s="175" t="s">
        <v>797</v>
      </c>
      <c r="E254" s="176">
        <v>160</v>
      </c>
      <c r="F254" s="176">
        <v>15</v>
      </c>
    </row>
    <row r="255" spans="1:6" customFormat="1" ht="15" x14ac:dyDescent="0.25">
      <c r="A255" s="175">
        <v>11</v>
      </c>
      <c r="B255" s="175">
        <v>27</v>
      </c>
      <c r="C255" s="175" t="s">
        <v>274</v>
      </c>
      <c r="D255" s="175" t="s">
        <v>672</v>
      </c>
      <c r="E255" s="176">
        <v>170</v>
      </c>
      <c r="F255" s="176">
        <v>20</v>
      </c>
    </row>
    <row r="256" spans="1:6" customFormat="1" ht="15" x14ac:dyDescent="0.25">
      <c r="A256" s="175">
        <v>11</v>
      </c>
      <c r="B256" s="175">
        <v>42</v>
      </c>
      <c r="C256" s="175" t="s">
        <v>287</v>
      </c>
      <c r="D256" s="175" t="s">
        <v>589</v>
      </c>
      <c r="E256" s="176">
        <v>25</v>
      </c>
      <c r="F256" s="176">
        <v>5</v>
      </c>
    </row>
    <row r="257" spans="1:6" customFormat="1" ht="15" x14ac:dyDescent="0.25">
      <c r="A257" s="175">
        <v>11</v>
      </c>
      <c r="B257" s="175">
        <v>61</v>
      </c>
      <c r="C257" s="175" t="s">
        <v>275</v>
      </c>
      <c r="D257" s="175" t="s">
        <v>617</v>
      </c>
      <c r="E257" s="176">
        <v>65</v>
      </c>
      <c r="F257" s="176">
        <v>15</v>
      </c>
    </row>
    <row r="258" spans="1:6" customFormat="1" ht="15" x14ac:dyDescent="0.25">
      <c r="A258" s="175">
        <v>11</v>
      </c>
      <c r="B258" s="175">
        <v>63</v>
      </c>
      <c r="C258" s="175" t="s">
        <v>276</v>
      </c>
      <c r="D258" s="175" t="s">
        <v>729</v>
      </c>
      <c r="E258" s="176">
        <v>40</v>
      </c>
      <c r="F258" s="176">
        <v>0</v>
      </c>
    </row>
    <row r="259" spans="1:6" customFormat="1" ht="15" x14ac:dyDescent="0.25">
      <c r="A259" s="175">
        <v>11</v>
      </c>
      <c r="B259" s="175">
        <v>71</v>
      </c>
      <c r="C259" s="175" t="s">
        <v>318</v>
      </c>
      <c r="D259" s="175" t="s">
        <v>523</v>
      </c>
      <c r="E259" s="176">
        <v>80</v>
      </c>
      <c r="F259" s="176">
        <v>5</v>
      </c>
    </row>
    <row r="260" spans="1:6" customFormat="1" ht="15" x14ac:dyDescent="0.25">
      <c r="A260" s="175">
        <v>11</v>
      </c>
      <c r="B260" s="175">
        <v>76</v>
      </c>
      <c r="C260" s="175" t="s">
        <v>277</v>
      </c>
      <c r="D260" s="175" t="s">
        <v>579</v>
      </c>
      <c r="E260" s="176">
        <v>35</v>
      </c>
      <c r="F260" s="176">
        <v>1.1100000000000001</v>
      </c>
    </row>
    <row r="261" spans="1:6" customFormat="1" ht="15" x14ac:dyDescent="0.25">
      <c r="A261" s="175">
        <v>11</v>
      </c>
      <c r="B261" s="175">
        <v>94</v>
      </c>
      <c r="C261" s="175" t="s">
        <v>278</v>
      </c>
      <c r="D261" s="175" t="s">
        <v>604</v>
      </c>
      <c r="E261" s="176">
        <v>275</v>
      </c>
      <c r="F261" s="176">
        <v>35</v>
      </c>
    </row>
    <row r="262" spans="1:6" customFormat="1" ht="15" x14ac:dyDescent="0.25">
      <c r="A262" s="175">
        <v>11</v>
      </c>
      <c r="B262" s="175">
        <v>117</v>
      </c>
      <c r="C262" s="175" t="s">
        <v>279</v>
      </c>
      <c r="D262" s="175" t="s">
        <v>639</v>
      </c>
      <c r="E262" s="176">
        <v>20</v>
      </c>
      <c r="F262" s="176">
        <v>5</v>
      </c>
    </row>
    <row r="263" spans="1:6" customFormat="1" ht="15" x14ac:dyDescent="0.25">
      <c r="A263" s="175">
        <v>11</v>
      </c>
      <c r="B263" s="175">
        <v>120</v>
      </c>
      <c r="C263" s="175" t="s">
        <v>280</v>
      </c>
      <c r="D263" s="175" t="s">
        <v>721</v>
      </c>
      <c r="E263" s="176">
        <v>10</v>
      </c>
      <c r="F263" s="176">
        <v>0</v>
      </c>
    </row>
    <row r="264" spans="1:6" customFormat="1" ht="15" x14ac:dyDescent="0.25">
      <c r="A264" s="175">
        <v>11</v>
      </c>
      <c r="B264" s="175">
        <v>134</v>
      </c>
      <c r="C264" s="175" t="s">
        <v>281</v>
      </c>
      <c r="D264" s="175" t="s">
        <v>490</v>
      </c>
      <c r="E264" s="176">
        <v>25</v>
      </c>
      <c r="F264" s="176">
        <v>5</v>
      </c>
    </row>
    <row r="265" spans="1:6" customFormat="1" ht="15" x14ac:dyDescent="0.25">
      <c r="A265" s="175">
        <v>11</v>
      </c>
      <c r="B265" s="175">
        <v>141</v>
      </c>
      <c r="C265" s="175" t="s">
        <v>282</v>
      </c>
      <c r="D265" s="175" t="s">
        <v>518</v>
      </c>
      <c r="E265" s="176">
        <v>125</v>
      </c>
      <c r="F265" s="176">
        <v>10</v>
      </c>
    </row>
    <row r="266" spans="1:6" customFormat="1" ht="15" x14ac:dyDescent="0.25">
      <c r="A266" s="175">
        <v>11</v>
      </c>
      <c r="B266" s="175">
        <v>256</v>
      </c>
      <c r="C266" s="175" t="s">
        <v>300</v>
      </c>
      <c r="D266" s="175" t="s">
        <v>543</v>
      </c>
      <c r="E266" s="176">
        <v>195</v>
      </c>
      <c r="F266" s="176">
        <v>0</v>
      </c>
    </row>
    <row r="267" spans="1:6" customFormat="1" ht="15" x14ac:dyDescent="0.25">
      <c r="A267" s="175">
        <v>11</v>
      </c>
      <c r="B267" s="175">
        <v>257</v>
      </c>
      <c r="C267" s="175" t="s">
        <v>776</v>
      </c>
      <c r="D267" s="175" t="s">
        <v>543</v>
      </c>
      <c r="E267" s="176">
        <v>10</v>
      </c>
      <c r="F267" s="176">
        <v>30</v>
      </c>
    </row>
    <row r="268" spans="1:6" customFormat="1" ht="15" x14ac:dyDescent="0.25">
      <c r="A268" s="175">
        <v>11</v>
      </c>
      <c r="B268" s="175">
        <v>268</v>
      </c>
      <c r="C268" s="175" t="s">
        <v>283</v>
      </c>
      <c r="D268" s="175" t="s">
        <v>586</v>
      </c>
      <c r="E268" s="176">
        <v>40</v>
      </c>
      <c r="F268" s="176">
        <v>5</v>
      </c>
    </row>
    <row r="269" spans="1:6" customFormat="1" ht="15" x14ac:dyDescent="0.25">
      <c r="A269" s="175">
        <v>11</v>
      </c>
      <c r="B269" s="175">
        <v>311</v>
      </c>
      <c r="C269" s="175" t="s">
        <v>441</v>
      </c>
      <c r="D269" s="175" t="s">
        <v>532</v>
      </c>
      <c r="E269" s="176">
        <v>155</v>
      </c>
      <c r="F269" s="176">
        <v>20</v>
      </c>
    </row>
    <row r="270" spans="1:6" customFormat="1" ht="15" x14ac:dyDescent="0.25">
      <c r="A270" s="175">
        <v>11</v>
      </c>
      <c r="B270" s="175">
        <v>347</v>
      </c>
      <c r="C270" s="175" t="s">
        <v>307</v>
      </c>
      <c r="D270" s="175" t="s">
        <v>708</v>
      </c>
      <c r="E270" s="176">
        <v>35</v>
      </c>
      <c r="F270" s="176">
        <v>5</v>
      </c>
    </row>
    <row r="271" spans="1:6" customFormat="1" ht="15" x14ac:dyDescent="0.25">
      <c r="A271" s="175">
        <v>11</v>
      </c>
      <c r="B271" s="175">
        <v>486</v>
      </c>
      <c r="C271" s="175" t="s">
        <v>284</v>
      </c>
      <c r="D271" s="175" t="s">
        <v>631</v>
      </c>
      <c r="E271" s="176">
        <v>85</v>
      </c>
      <c r="F271" s="176">
        <v>5</v>
      </c>
    </row>
    <row r="272" spans="1:6" customFormat="1" ht="15" x14ac:dyDescent="0.25">
      <c r="A272" s="175">
        <v>12</v>
      </c>
      <c r="B272" s="175">
        <v>3</v>
      </c>
      <c r="C272" s="175" t="s">
        <v>285</v>
      </c>
      <c r="D272" s="175" t="s">
        <v>480</v>
      </c>
      <c r="E272" s="176">
        <v>25</v>
      </c>
      <c r="F272" s="176">
        <v>0</v>
      </c>
    </row>
    <row r="273" spans="1:6" customFormat="1" ht="15" x14ac:dyDescent="0.25">
      <c r="A273" s="175">
        <v>12</v>
      </c>
      <c r="B273" s="175">
        <v>34</v>
      </c>
      <c r="C273" s="175" t="s">
        <v>286</v>
      </c>
      <c r="D273" s="175" t="s">
        <v>478</v>
      </c>
      <c r="E273" s="176">
        <v>30</v>
      </c>
      <c r="F273" s="176">
        <v>5</v>
      </c>
    </row>
    <row r="274" spans="1:6" customFormat="1" ht="15" x14ac:dyDescent="0.25">
      <c r="A274" s="175">
        <v>12</v>
      </c>
      <c r="B274" s="175">
        <v>48</v>
      </c>
      <c r="C274" s="175" t="s">
        <v>288</v>
      </c>
      <c r="D274" s="175" t="s">
        <v>560</v>
      </c>
      <c r="E274" s="176">
        <v>185</v>
      </c>
      <c r="F274" s="176">
        <v>20</v>
      </c>
    </row>
    <row r="275" spans="1:6" customFormat="1" ht="15" x14ac:dyDescent="0.25">
      <c r="A275" s="175">
        <v>12</v>
      </c>
      <c r="B275" s="175">
        <v>49</v>
      </c>
      <c r="C275" s="175" t="s">
        <v>814</v>
      </c>
      <c r="D275" s="175" t="s">
        <v>727</v>
      </c>
      <c r="E275" s="176">
        <v>5</v>
      </c>
      <c r="F275" s="176">
        <v>15</v>
      </c>
    </row>
    <row r="276" spans="1:6" customFormat="1" ht="15" x14ac:dyDescent="0.25">
      <c r="A276" s="175">
        <v>12</v>
      </c>
      <c r="B276" s="175">
        <v>55</v>
      </c>
      <c r="C276" s="175" t="s">
        <v>289</v>
      </c>
      <c r="D276" s="175" t="s">
        <v>690</v>
      </c>
      <c r="E276" s="176">
        <v>35</v>
      </c>
      <c r="F276" s="176">
        <v>0.83</v>
      </c>
    </row>
    <row r="277" spans="1:6" customFormat="1" ht="15" x14ac:dyDescent="0.25">
      <c r="A277" s="175">
        <v>12</v>
      </c>
      <c r="B277" s="175">
        <v>114</v>
      </c>
      <c r="C277" s="175" t="s">
        <v>290</v>
      </c>
      <c r="D277" s="175" t="s">
        <v>704</v>
      </c>
      <c r="E277" s="176">
        <v>50</v>
      </c>
      <c r="F277" s="176">
        <v>5</v>
      </c>
    </row>
    <row r="278" spans="1:6" customFormat="1" ht="15" x14ac:dyDescent="0.25">
      <c r="A278" s="175">
        <v>12</v>
      </c>
      <c r="B278" s="175">
        <v>118</v>
      </c>
      <c r="C278" s="175" t="s">
        <v>291</v>
      </c>
      <c r="D278" s="175" t="s">
        <v>626</v>
      </c>
      <c r="E278" s="176">
        <v>35</v>
      </c>
      <c r="F278" s="176">
        <v>0.51</v>
      </c>
    </row>
    <row r="279" spans="1:6" customFormat="1" ht="15" x14ac:dyDescent="0.25">
      <c r="A279" s="175">
        <v>12</v>
      </c>
      <c r="B279" s="175">
        <v>131</v>
      </c>
      <c r="C279" s="175" t="s">
        <v>292</v>
      </c>
      <c r="D279" s="175" t="s">
        <v>593</v>
      </c>
      <c r="E279" s="176">
        <v>15</v>
      </c>
      <c r="F279" s="176">
        <v>1.43</v>
      </c>
    </row>
    <row r="280" spans="1:6" customFormat="1" ht="15" x14ac:dyDescent="0.25">
      <c r="A280" s="175">
        <v>12</v>
      </c>
      <c r="B280" s="175">
        <v>132</v>
      </c>
      <c r="C280" s="175" t="s">
        <v>293</v>
      </c>
      <c r="D280" s="175" t="s">
        <v>513</v>
      </c>
      <c r="E280" s="176">
        <v>5</v>
      </c>
      <c r="F280" s="176">
        <v>0</v>
      </c>
    </row>
    <row r="281" spans="1:6" customFormat="1" ht="15" x14ac:dyDescent="0.25">
      <c r="A281" s="175">
        <v>12</v>
      </c>
      <c r="B281" s="175">
        <v>190</v>
      </c>
      <c r="C281" s="175" t="s">
        <v>294</v>
      </c>
      <c r="D281" s="175" t="s">
        <v>673</v>
      </c>
      <c r="E281" s="176">
        <v>5</v>
      </c>
      <c r="F281" s="176">
        <v>0.31</v>
      </c>
    </row>
    <row r="282" spans="1:6" customFormat="1" ht="15" x14ac:dyDescent="0.25">
      <c r="A282" s="175">
        <v>12</v>
      </c>
      <c r="B282" s="175">
        <v>196</v>
      </c>
      <c r="C282" s="175" t="s">
        <v>295</v>
      </c>
      <c r="D282" s="175" t="s">
        <v>611</v>
      </c>
      <c r="E282" s="176">
        <v>40</v>
      </c>
      <c r="F282" s="176">
        <v>1.03</v>
      </c>
    </row>
    <row r="283" spans="1:6" customFormat="1" ht="15" x14ac:dyDescent="0.25">
      <c r="A283" s="175">
        <v>12</v>
      </c>
      <c r="B283" s="175">
        <v>202</v>
      </c>
      <c r="C283" s="175" t="s">
        <v>296</v>
      </c>
      <c r="D283" s="175" t="s">
        <v>653</v>
      </c>
      <c r="E283" s="176">
        <v>140</v>
      </c>
      <c r="F283" s="176">
        <v>5</v>
      </c>
    </row>
    <row r="284" spans="1:6" customFormat="1" ht="15" x14ac:dyDescent="0.25">
      <c r="A284" s="175">
        <v>12</v>
      </c>
      <c r="B284" s="175">
        <v>203</v>
      </c>
      <c r="C284" s="175" t="s">
        <v>788</v>
      </c>
      <c r="D284" s="175" t="s">
        <v>677</v>
      </c>
      <c r="E284" s="176">
        <v>60</v>
      </c>
      <c r="F284" s="176">
        <v>0</v>
      </c>
    </row>
    <row r="285" spans="1:6" customFormat="1" ht="15" x14ac:dyDescent="0.25">
      <c r="A285" s="175">
        <v>12</v>
      </c>
      <c r="B285" s="175">
        <v>214</v>
      </c>
      <c r="C285" s="175" t="s">
        <v>297</v>
      </c>
      <c r="D285" s="175" t="s">
        <v>297</v>
      </c>
      <c r="E285" s="176">
        <v>55</v>
      </c>
      <c r="F285" s="176">
        <v>5</v>
      </c>
    </row>
    <row r="286" spans="1:6" customFormat="1" ht="15" x14ac:dyDescent="0.25">
      <c r="A286" s="175">
        <v>12</v>
      </c>
      <c r="B286" s="175">
        <v>225</v>
      </c>
      <c r="C286" s="175" t="s">
        <v>785</v>
      </c>
      <c r="D286" s="175" t="s">
        <v>786</v>
      </c>
      <c r="E286" s="176">
        <v>15</v>
      </c>
      <c r="F286" s="176">
        <v>0</v>
      </c>
    </row>
    <row r="287" spans="1:6" customFormat="1" ht="15" x14ac:dyDescent="0.25">
      <c r="A287" s="175">
        <v>12</v>
      </c>
      <c r="B287" s="175">
        <v>241</v>
      </c>
      <c r="C287" s="175" t="s">
        <v>298</v>
      </c>
      <c r="D287" s="175" t="s">
        <v>583</v>
      </c>
      <c r="E287" s="176">
        <v>105</v>
      </c>
      <c r="F287" s="176">
        <v>10</v>
      </c>
    </row>
    <row r="288" spans="1:6" customFormat="1" ht="15" x14ac:dyDescent="0.25">
      <c r="A288" s="175">
        <v>12</v>
      </c>
      <c r="B288" s="175">
        <v>247</v>
      </c>
      <c r="C288" s="175" t="s">
        <v>299</v>
      </c>
      <c r="D288" s="175" t="s">
        <v>741</v>
      </c>
      <c r="E288" s="176">
        <v>115</v>
      </c>
      <c r="F288" s="176">
        <v>10</v>
      </c>
    </row>
    <row r="289" spans="1:6" customFormat="1" ht="15" x14ac:dyDescent="0.25">
      <c r="A289" s="175">
        <v>12</v>
      </c>
      <c r="B289" s="175">
        <v>260</v>
      </c>
      <c r="C289" s="175" t="s">
        <v>744</v>
      </c>
      <c r="D289" s="175" t="s">
        <v>513</v>
      </c>
      <c r="E289" s="176">
        <v>90</v>
      </c>
      <c r="F289" s="176">
        <v>5</v>
      </c>
    </row>
    <row r="290" spans="1:6" customFormat="1" ht="15" x14ac:dyDescent="0.25">
      <c r="A290" s="175">
        <v>12</v>
      </c>
      <c r="B290" s="175">
        <v>261</v>
      </c>
      <c r="C290" s="175" t="s">
        <v>301</v>
      </c>
      <c r="D290" s="175" t="s">
        <v>513</v>
      </c>
      <c r="E290" s="176">
        <v>65</v>
      </c>
      <c r="F290" s="176">
        <v>1.17</v>
      </c>
    </row>
    <row r="291" spans="1:6" customFormat="1" ht="15" x14ac:dyDescent="0.25">
      <c r="A291" s="175">
        <v>12</v>
      </c>
      <c r="B291" s="175">
        <v>262</v>
      </c>
      <c r="C291" s="175" t="s">
        <v>302</v>
      </c>
      <c r="D291" s="175" t="s">
        <v>513</v>
      </c>
      <c r="E291" s="176">
        <v>65</v>
      </c>
      <c r="F291" s="176">
        <v>1.48</v>
      </c>
    </row>
    <row r="292" spans="1:6" customFormat="1" ht="15" x14ac:dyDescent="0.25">
      <c r="A292" s="175">
        <v>12</v>
      </c>
      <c r="B292" s="175">
        <v>263</v>
      </c>
      <c r="C292" s="175" t="s">
        <v>745</v>
      </c>
      <c r="D292" s="175" t="s">
        <v>513</v>
      </c>
      <c r="E292" s="176">
        <v>140</v>
      </c>
      <c r="F292" s="176">
        <v>1.98</v>
      </c>
    </row>
    <row r="293" spans="1:6" customFormat="1" ht="15" x14ac:dyDescent="0.25">
      <c r="A293" s="175">
        <v>12</v>
      </c>
      <c r="B293" s="175">
        <v>264</v>
      </c>
      <c r="C293" s="175" t="s">
        <v>303</v>
      </c>
      <c r="D293" s="175" t="s">
        <v>513</v>
      </c>
      <c r="E293" s="176">
        <v>75</v>
      </c>
      <c r="F293" s="176">
        <v>0.61</v>
      </c>
    </row>
    <row r="294" spans="1:6" customFormat="1" ht="15" x14ac:dyDescent="0.25">
      <c r="A294" s="175">
        <v>12</v>
      </c>
      <c r="B294" s="175">
        <v>270</v>
      </c>
      <c r="C294" s="175" t="s">
        <v>304</v>
      </c>
      <c r="D294" s="175" t="s">
        <v>550</v>
      </c>
      <c r="E294" s="176">
        <v>70</v>
      </c>
      <c r="F294" s="176">
        <v>10</v>
      </c>
    </row>
    <row r="295" spans="1:6" customFormat="1" ht="15" x14ac:dyDescent="0.25">
      <c r="A295" s="175">
        <v>12</v>
      </c>
      <c r="B295" s="175">
        <v>271</v>
      </c>
      <c r="C295" s="175" t="s">
        <v>305</v>
      </c>
      <c r="D295" s="175" t="s">
        <v>725</v>
      </c>
      <c r="E295" s="176">
        <v>65</v>
      </c>
      <c r="F295" s="176">
        <v>5</v>
      </c>
    </row>
    <row r="296" spans="1:6" customFormat="1" ht="15" x14ac:dyDescent="0.25">
      <c r="A296" s="175">
        <v>12</v>
      </c>
      <c r="B296" s="175">
        <v>303</v>
      </c>
      <c r="C296" s="175" t="s">
        <v>306</v>
      </c>
      <c r="D296" s="175" t="s">
        <v>595</v>
      </c>
      <c r="E296" s="176">
        <v>200</v>
      </c>
      <c r="F296" s="176">
        <v>35</v>
      </c>
    </row>
    <row r="297" spans="1:6" customFormat="1" ht="15" x14ac:dyDescent="0.25">
      <c r="A297" s="175">
        <v>12</v>
      </c>
      <c r="B297" s="175">
        <v>368</v>
      </c>
      <c r="C297" s="175" t="s">
        <v>308</v>
      </c>
      <c r="D297" s="175" t="s">
        <v>529</v>
      </c>
      <c r="E297" s="176">
        <v>150</v>
      </c>
      <c r="F297" s="176">
        <v>0</v>
      </c>
    </row>
    <row r="298" spans="1:6" customFormat="1" ht="15" x14ac:dyDescent="0.25">
      <c r="A298" s="175">
        <v>12</v>
      </c>
      <c r="B298" s="175">
        <v>382</v>
      </c>
      <c r="C298" s="175" t="s">
        <v>309</v>
      </c>
      <c r="D298" s="175" t="s">
        <v>628</v>
      </c>
      <c r="E298" s="176">
        <v>115</v>
      </c>
      <c r="F298" s="176">
        <v>15</v>
      </c>
    </row>
    <row r="299" spans="1:6" customFormat="1" ht="15" x14ac:dyDescent="0.25">
      <c r="A299" s="175">
        <v>12</v>
      </c>
      <c r="B299" s="175">
        <v>450</v>
      </c>
      <c r="C299" s="175" t="s">
        <v>310</v>
      </c>
      <c r="D299" s="175" t="s">
        <v>651</v>
      </c>
      <c r="E299" s="176">
        <v>10</v>
      </c>
      <c r="F299" s="176">
        <v>0</v>
      </c>
    </row>
    <row r="300" spans="1:6" customFormat="1" ht="15" x14ac:dyDescent="0.25">
      <c r="A300" s="175">
        <v>12</v>
      </c>
      <c r="B300" s="175">
        <v>487</v>
      </c>
      <c r="C300" s="175" t="s">
        <v>311</v>
      </c>
      <c r="D300" s="175" t="s">
        <v>627</v>
      </c>
      <c r="E300" s="176">
        <v>135</v>
      </c>
      <c r="F300" s="176">
        <v>0</v>
      </c>
    </row>
    <row r="301" spans="1:6" customFormat="1" ht="15" x14ac:dyDescent="0.25">
      <c r="A301" s="175">
        <v>12</v>
      </c>
      <c r="B301" s="175">
        <v>490</v>
      </c>
      <c r="C301" s="175" t="s">
        <v>312</v>
      </c>
      <c r="D301" s="175" t="s">
        <v>477</v>
      </c>
      <c r="E301" s="176">
        <v>60</v>
      </c>
      <c r="F301" s="176">
        <v>2.35</v>
      </c>
    </row>
    <row r="302" spans="1:6" customFormat="1" ht="15" x14ac:dyDescent="0.25">
      <c r="A302" s="175">
        <v>12</v>
      </c>
      <c r="B302" s="175">
        <v>491</v>
      </c>
      <c r="C302" s="175" t="s">
        <v>313</v>
      </c>
      <c r="D302" s="175" t="s">
        <v>727</v>
      </c>
      <c r="E302" s="176">
        <v>55</v>
      </c>
      <c r="F302" s="176">
        <v>5</v>
      </c>
    </row>
    <row r="303" spans="1:6" customFormat="1" ht="15" x14ac:dyDescent="0.25">
      <c r="A303" s="175">
        <v>12</v>
      </c>
      <c r="B303" s="175">
        <v>504</v>
      </c>
      <c r="C303" s="175" t="s">
        <v>314</v>
      </c>
      <c r="D303" s="175" t="s">
        <v>471</v>
      </c>
      <c r="E303" s="176">
        <v>65</v>
      </c>
      <c r="F303" s="176">
        <v>0</v>
      </c>
    </row>
    <row r="304" spans="1:6" customFormat="1" ht="15" x14ac:dyDescent="0.25">
      <c r="A304" s="175">
        <v>12</v>
      </c>
      <c r="B304" s="175">
        <v>512</v>
      </c>
      <c r="C304" s="175" t="s">
        <v>1098</v>
      </c>
      <c r="D304" s="175" t="s">
        <v>513</v>
      </c>
      <c r="E304" s="176">
        <v>55</v>
      </c>
      <c r="F304" s="176">
        <v>25</v>
      </c>
    </row>
    <row r="305" spans="1:6" customFormat="1" ht="15" x14ac:dyDescent="0.25">
      <c r="A305" s="175">
        <v>12</v>
      </c>
      <c r="B305" s="175">
        <v>513</v>
      </c>
      <c r="C305" s="175" t="s">
        <v>781</v>
      </c>
      <c r="D305" s="175" t="s">
        <v>529</v>
      </c>
      <c r="E305" s="176">
        <v>5</v>
      </c>
      <c r="F305" s="176">
        <v>20</v>
      </c>
    </row>
    <row r="306" spans="1:6" customFormat="1" ht="15" x14ac:dyDescent="0.25">
      <c r="A306" s="175">
        <v>12</v>
      </c>
      <c r="B306" s="175">
        <v>514</v>
      </c>
      <c r="C306" s="175" t="s">
        <v>1090</v>
      </c>
      <c r="D306" s="175" t="s">
        <v>627</v>
      </c>
      <c r="E306" s="176">
        <v>5</v>
      </c>
      <c r="F306" s="176">
        <v>15</v>
      </c>
    </row>
    <row r="307" spans="1:6" customFormat="1" ht="15" x14ac:dyDescent="0.25">
      <c r="A307" s="175">
        <v>12</v>
      </c>
      <c r="B307" s="175">
        <v>515</v>
      </c>
      <c r="C307" s="175" t="s">
        <v>782</v>
      </c>
      <c r="D307" s="175" t="s">
        <v>677</v>
      </c>
      <c r="E307" s="176">
        <v>5</v>
      </c>
      <c r="F307" s="176">
        <v>10</v>
      </c>
    </row>
    <row r="308" spans="1:6" customFormat="1" ht="15" x14ac:dyDescent="0.25">
      <c r="A308" s="175">
        <v>12</v>
      </c>
      <c r="B308" s="175">
        <v>516</v>
      </c>
      <c r="C308" s="175" t="s">
        <v>778</v>
      </c>
      <c r="D308" s="175" t="s">
        <v>611</v>
      </c>
      <c r="E308" s="176">
        <v>5</v>
      </c>
      <c r="F308" s="176">
        <v>35</v>
      </c>
    </row>
    <row r="309" spans="1:6" customFormat="1" ht="15" x14ac:dyDescent="0.25">
      <c r="A309" s="175">
        <v>12</v>
      </c>
      <c r="B309" s="175">
        <v>580</v>
      </c>
      <c r="C309" s="175" t="s">
        <v>315</v>
      </c>
      <c r="D309" s="175" t="s">
        <v>736</v>
      </c>
      <c r="E309" s="176">
        <v>75</v>
      </c>
      <c r="F309" s="176">
        <v>10</v>
      </c>
    </row>
    <row r="310" spans="1:6" customFormat="1" ht="15" x14ac:dyDescent="0.25">
      <c r="A310" s="175">
        <v>12</v>
      </c>
      <c r="B310" s="175">
        <v>602</v>
      </c>
      <c r="C310" s="175" t="s">
        <v>1091</v>
      </c>
      <c r="D310" s="175" t="s">
        <v>471</v>
      </c>
      <c r="E310" s="176">
        <v>10</v>
      </c>
      <c r="F310" s="176">
        <v>10</v>
      </c>
    </row>
    <row r="311" spans="1:6" customFormat="1" ht="15" x14ac:dyDescent="0.25">
      <c r="A311" s="175">
        <v>13</v>
      </c>
      <c r="B311" s="175">
        <v>7</v>
      </c>
      <c r="C311" s="175" t="s">
        <v>316</v>
      </c>
      <c r="D311" s="175" t="s">
        <v>683</v>
      </c>
      <c r="E311" s="176">
        <v>100</v>
      </c>
      <c r="F311" s="176">
        <v>20</v>
      </c>
    </row>
    <row r="312" spans="1:6" customFormat="1" ht="15" x14ac:dyDescent="0.25">
      <c r="A312" s="175">
        <v>13</v>
      </c>
      <c r="B312" s="175">
        <v>43</v>
      </c>
      <c r="C312" s="175" t="s">
        <v>317</v>
      </c>
      <c r="D312" s="175" t="s">
        <v>644</v>
      </c>
      <c r="E312" s="176">
        <v>110</v>
      </c>
      <c r="F312" s="176">
        <v>5</v>
      </c>
    </row>
    <row r="313" spans="1:6" customFormat="1" ht="15" x14ac:dyDescent="0.25">
      <c r="A313" s="175">
        <v>13</v>
      </c>
      <c r="B313" s="175">
        <v>98</v>
      </c>
      <c r="C313" s="175" t="s">
        <v>319</v>
      </c>
      <c r="D313" s="175" t="s">
        <v>521</v>
      </c>
      <c r="E313" s="176">
        <v>40</v>
      </c>
      <c r="F313" s="176">
        <v>0</v>
      </c>
    </row>
    <row r="314" spans="1:6" customFormat="1" ht="15" x14ac:dyDescent="0.25">
      <c r="A314" s="175">
        <v>13</v>
      </c>
      <c r="B314" s="175">
        <v>104</v>
      </c>
      <c r="C314" s="175" t="s">
        <v>320</v>
      </c>
      <c r="D314" s="175" t="s">
        <v>625</v>
      </c>
      <c r="E314" s="176">
        <v>105</v>
      </c>
      <c r="F314" s="176">
        <v>0</v>
      </c>
    </row>
    <row r="315" spans="1:6" customFormat="1" ht="15" x14ac:dyDescent="0.25">
      <c r="A315" s="175">
        <v>13</v>
      </c>
      <c r="B315" s="175">
        <v>105</v>
      </c>
      <c r="C315" s="175" t="s">
        <v>321</v>
      </c>
      <c r="D315" s="175" t="s">
        <v>714</v>
      </c>
      <c r="E315" s="176">
        <v>90</v>
      </c>
      <c r="F315" s="176">
        <v>0</v>
      </c>
    </row>
    <row r="316" spans="1:6" customFormat="1" ht="15" x14ac:dyDescent="0.25">
      <c r="A316" s="175">
        <v>13</v>
      </c>
      <c r="B316" s="175">
        <v>106</v>
      </c>
      <c r="C316" s="175" t="s">
        <v>815</v>
      </c>
      <c r="D316" s="175" t="s">
        <v>714</v>
      </c>
      <c r="E316" s="176">
        <v>25</v>
      </c>
      <c r="F316" s="176">
        <v>40</v>
      </c>
    </row>
    <row r="317" spans="1:6" customFormat="1" ht="15" x14ac:dyDescent="0.25">
      <c r="A317" s="175">
        <v>13</v>
      </c>
      <c r="B317" s="175">
        <v>164</v>
      </c>
      <c r="C317" s="175" t="s">
        <v>322</v>
      </c>
      <c r="D317" s="175" t="s">
        <v>681</v>
      </c>
      <c r="E317" s="176">
        <v>130</v>
      </c>
      <c r="F317" s="176">
        <v>20</v>
      </c>
    </row>
    <row r="318" spans="1:6" customFormat="1" ht="15" x14ac:dyDescent="0.25">
      <c r="A318" s="175">
        <v>13</v>
      </c>
      <c r="B318" s="175">
        <v>170</v>
      </c>
      <c r="C318" s="175" t="s">
        <v>323</v>
      </c>
      <c r="D318" s="175" t="s">
        <v>688</v>
      </c>
      <c r="E318" s="176">
        <v>25</v>
      </c>
      <c r="F318" s="176">
        <v>0</v>
      </c>
    </row>
    <row r="319" spans="1:6" customFormat="1" ht="15" x14ac:dyDescent="0.25">
      <c r="A319" s="175">
        <v>13</v>
      </c>
      <c r="B319" s="175">
        <v>172</v>
      </c>
      <c r="C319" s="175" t="s">
        <v>324</v>
      </c>
      <c r="D319" s="175" t="s">
        <v>575</v>
      </c>
      <c r="E319" s="176">
        <v>65</v>
      </c>
      <c r="F319" s="176">
        <v>0</v>
      </c>
    </row>
    <row r="320" spans="1:6" customFormat="1" ht="15" x14ac:dyDescent="0.25">
      <c r="A320" s="175">
        <v>13</v>
      </c>
      <c r="B320" s="175">
        <v>281</v>
      </c>
      <c r="C320" s="175" t="s">
        <v>325</v>
      </c>
      <c r="D320" s="175" t="s">
        <v>668</v>
      </c>
      <c r="E320" s="176">
        <v>50</v>
      </c>
      <c r="F320" s="176">
        <v>10</v>
      </c>
    </row>
    <row r="321" spans="1:6" customFormat="1" ht="15" x14ac:dyDescent="0.25">
      <c r="A321" s="175">
        <v>13</v>
      </c>
      <c r="B321" s="175">
        <v>298</v>
      </c>
      <c r="C321" s="175" t="s">
        <v>326</v>
      </c>
      <c r="D321" s="175" t="s">
        <v>567</v>
      </c>
      <c r="E321" s="176">
        <v>20</v>
      </c>
      <c r="F321" s="176">
        <v>0</v>
      </c>
    </row>
    <row r="322" spans="1:6" customFormat="1" ht="15" x14ac:dyDescent="0.25">
      <c r="A322" s="175">
        <v>13</v>
      </c>
      <c r="B322" s="175">
        <v>318</v>
      </c>
      <c r="C322" s="175" t="s">
        <v>327</v>
      </c>
      <c r="D322" s="175" t="s">
        <v>738</v>
      </c>
      <c r="E322" s="176">
        <v>105</v>
      </c>
      <c r="F322" s="176">
        <v>15</v>
      </c>
    </row>
    <row r="323" spans="1:6" customFormat="1" ht="15" x14ac:dyDescent="0.25">
      <c r="A323" s="175">
        <v>13</v>
      </c>
      <c r="B323" s="175">
        <v>389</v>
      </c>
      <c r="C323" s="175" t="s">
        <v>328</v>
      </c>
      <c r="D323" s="175" t="s">
        <v>678</v>
      </c>
      <c r="E323" s="176">
        <v>55</v>
      </c>
      <c r="F323" s="176">
        <v>0</v>
      </c>
    </row>
    <row r="324" spans="1:6" customFormat="1" ht="15" x14ac:dyDescent="0.25">
      <c r="A324" s="175">
        <v>13</v>
      </c>
      <c r="B324" s="175">
        <v>396</v>
      </c>
      <c r="C324" s="175" t="s">
        <v>329</v>
      </c>
      <c r="D324" s="175" t="s">
        <v>723</v>
      </c>
      <c r="E324" s="176">
        <v>280</v>
      </c>
      <c r="F324" s="176">
        <v>25</v>
      </c>
    </row>
    <row r="325" spans="1:6" customFormat="1" ht="15" x14ac:dyDescent="0.25">
      <c r="A325" s="175">
        <v>13</v>
      </c>
      <c r="B325" s="175">
        <v>416</v>
      </c>
      <c r="C325" s="175" t="s">
        <v>330</v>
      </c>
      <c r="D325" s="175" t="s">
        <v>696</v>
      </c>
      <c r="E325" s="176">
        <v>50</v>
      </c>
      <c r="F325" s="176">
        <v>1.85</v>
      </c>
    </row>
    <row r="326" spans="1:6" customFormat="1" ht="15" x14ac:dyDescent="0.25">
      <c r="A326" s="175">
        <v>13</v>
      </c>
      <c r="B326" s="175">
        <v>429</v>
      </c>
      <c r="C326" s="175" t="s">
        <v>1092</v>
      </c>
      <c r="D326" s="175" t="s">
        <v>495</v>
      </c>
      <c r="E326" s="176">
        <v>15</v>
      </c>
      <c r="F326" s="176">
        <v>15</v>
      </c>
    </row>
    <row r="327" spans="1:6" customFormat="1" ht="15" x14ac:dyDescent="0.25">
      <c r="A327" s="175">
        <v>13</v>
      </c>
      <c r="B327" s="175">
        <v>430</v>
      </c>
      <c r="C327" s="175" t="s">
        <v>331</v>
      </c>
      <c r="D327" s="175" t="s">
        <v>495</v>
      </c>
      <c r="E327" s="176">
        <v>95</v>
      </c>
      <c r="F327" s="176">
        <v>10</v>
      </c>
    </row>
    <row r="328" spans="1:6" customFormat="1" ht="15" x14ac:dyDescent="0.25">
      <c r="A328" s="175">
        <v>13</v>
      </c>
      <c r="B328" s="175">
        <v>431</v>
      </c>
      <c r="C328" s="175" t="s">
        <v>332</v>
      </c>
      <c r="D328" s="175" t="s">
        <v>495</v>
      </c>
      <c r="E328" s="176">
        <v>60</v>
      </c>
      <c r="F328" s="176">
        <v>5</v>
      </c>
    </row>
    <row r="329" spans="1:6" customFormat="1" ht="15" x14ac:dyDescent="0.25">
      <c r="A329" s="175">
        <v>13</v>
      </c>
      <c r="B329" s="175">
        <v>432</v>
      </c>
      <c r="C329" s="175" t="s">
        <v>333</v>
      </c>
      <c r="D329" s="175" t="s">
        <v>495</v>
      </c>
      <c r="E329" s="176">
        <v>45</v>
      </c>
      <c r="F329" s="176">
        <v>5</v>
      </c>
    </row>
    <row r="330" spans="1:6" customFormat="1" ht="15" x14ac:dyDescent="0.25">
      <c r="A330" s="175">
        <v>13</v>
      </c>
      <c r="B330" s="175">
        <v>433</v>
      </c>
      <c r="C330" s="175" t="s">
        <v>334</v>
      </c>
      <c r="D330" s="175" t="s">
        <v>495</v>
      </c>
      <c r="E330" s="176">
        <v>75</v>
      </c>
      <c r="F330" s="176">
        <v>5</v>
      </c>
    </row>
    <row r="331" spans="1:6" customFormat="1" ht="15" x14ac:dyDescent="0.25">
      <c r="A331" s="175">
        <v>13</v>
      </c>
      <c r="B331" s="175">
        <v>434</v>
      </c>
      <c r="C331" s="175" t="s">
        <v>335</v>
      </c>
      <c r="D331" s="175" t="s">
        <v>495</v>
      </c>
      <c r="E331" s="176">
        <v>170</v>
      </c>
      <c r="F331" s="176">
        <v>20</v>
      </c>
    </row>
    <row r="332" spans="1:6" customFormat="1" ht="15" x14ac:dyDescent="0.25">
      <c r="A332" s="175">
        <v>13</v>
      </c>
      <c r="B332" s="175">
        <v>435</v>
      </c>
      <c r="C332" s="175" t="s">
        <v>336</v>
      </c>
      <c r="D332" s="175" t="s">
        <v>495</v>
      </c>
      <c r="E332" s="176">
        <v>85</v>
      </c>
      <c r="F332" s="176">
        <v>5</v>
      </c>
    </row>
    <row r="333" spans="1:6" customFormat="1" ht="15" x14ac:dyDescent="0.25">
      <c r="A333" s="175">
        <v>13</v>
      </c>
      <c r="B333" s="175">
        <v>591</v>
      </c>
      <c r="C333" s="175" t="s">
        <v>1093</v>
      </c>
      <c r="D333" s="175" t="s">
        <v>644</v>
      </c>
      <c r="E333" s="176">
        <v>2.17</v>
      </c>
      <c r="F333" s="176">
        <v>15</v>
      </c>
    </row>
    <row r="334" spans="1:6" customFormat="1" ht="15" x14ac:dyDescent="0.25">
      <c r="A334" s="175">
        <v>14</v>
      </c>
      <c r="B334" s="175">
        <v>90</v>
      </c>
      <c r="C334" s="175" t="s">
        <v>442</v>
      </c>
      <c r="D334" s="175" t="s">
        <v>682</v>
      </c>
      <c r="E334" s="176">
        <v>145</v>
      </c>
      <c r="F334" s="176">
        <v>20</v>
      </c>
    </row>
    <row r="335" spans="1:6" customFormat="1" ht="15" x14ac:dyDescent="0.25">
      <c r="A335" s="175">
        <v>14</v>
      </c>
      <c r="B335" s="175">
        <v>186</v>
      </c>
      <c r="C335" s="175" t="s">
        <v>338</v>
      </c>
      <c r="D335" s="175" t="s">
        <v>701</v>
      </c>
      <c r="E335" s="176">
        <v>70</v>
      </c>
      <c r="F335" s="176">
        <v>5</v>
      </c>
    </row>
    <row r="336" spans="1:6" customFormat="1" ht="15" x14ac:dyDescent="0.25">
      <c r="A336" s="175">
        <v>14</v>
      </c>
      <c r="B336" s="175">
        <v>207</v>
      </c>
      <c r="C336" s="175" t="s">
        <v>339</v>
      </c>
      <c r="D336" s="175" t="s">
        <v>663</v>
      </c>
      <c r="E336" s="176">
        <v>85</v>
      </c>
      <c r="F336" s="176">
        <v>5</v>
      </c>
    </row>
    <row r="337" spans="1:6" customFormat="1" ht="15" x14ac:dyDescent="0.25">
      <c r="A337" s="175">
        <v>14</v>
      </c>
      <c r="B337" s="175">
        <v>208</v>
      </c>
      <c r="C337" s="175" t="s">
        <v>340</v>
      </c>
      <c r="D337" s="175" t="s">
        <v>740</v>
      </c>
      <c r="E337" s="176">
        <v>80</v>
      </c>
      <c r="F337" s="176">
        <v>5</v>
      </c>
    </row>
    <row r="338" spans="1:6" customFormat="1" ht="15" x14ac:dyDescent="0.25">
      <c r="A338" s="175">
        <v>14</v>
      </c>
      <c r="B338" s="175">
        <v>210</v>
      </c>
      <c r="C338" s="175" t="s">
        <v>816</v>
      </c>
      <c r="D338" s="175" t="s">
        <v>663</v>
      </c>
      <c r="E338" s="176">
        <v>20</v>
      </c>
      <c r="F338" s="176">
        <v>35</v>
      </c>
    </row>
    <row r="339" spans="1:6" customFormat="1" ht="15" x14ac:dyDescent="0.25">
      <c r="A339" s="175">
        <v>14</v>
      </c>
      <c r="B339" s="175">
        <v>240</v>
      </c>
      <c r="C339" s="175" t="s">
        <v>746</v>
      </c>
      <c r="D339" s="175" t="s">
        <v>703</v>
      </c>
      <c r="E339" s="176">
        <v>235</v>
      </c>
      <c r="F339" s="176">
        <v>30</v>
      </c>
    </row>
    <row r="340" spans="1:6" customFormat="1" ht="15" x14ac:dyDescent="0.25">
      <c r="A340" s="175">
        <v>14</v>
      </c>
      <c r="B340" s="175">
        <v>252</v>
      </c>
      <c r="C340" s="175" t="s">
        <v>341</v>
      </c>
      <c r="D340" s="175" t="s">
        <v>650</v>
      </c>
      <c r="E340" s="176">
        <v>45</v>
      </c>
      <c r="F340" s="176">
        <v>5</v>
      </c>
    </row>
    <row r="341" spans="1:6" customFormat="1" ht="15" x14ac:dyDescent="0.25">
      <c r="A341" s="175">
        <v>14</v>
      </c>
      <c r="B341" s="175">
        <v>322</v>
      </c>
      <c r="C341" s="175" t="s">
        <v>342</v>
      </c>
      <c r="D341" s="175" t="s">
        <v>624</v>
      </c>
      <c r="E341" s="176">
        <v>25</v>
      </c>
      <c r="F341" s="176">
        <v>0.53</v>
      </c>
    </row>
    <row r="342" spans="1:6" customFormat="1" ht="15" x14ac:dyDescent="0.25">
      <c r="A342" s="175">
        <v>14</v>
      </c>
      <c r="B342" s="175">
        <v>424</v>
      </c>
      <c r="C342" s="175" t="s">
        <v>343</v>
      </c>
      <c r="D342" s="175" t="s">
        <v>486</v>
      </c>
      <c r="E342" s="176">
        <v>35</v>
      </c>
      <c r="F342" s="176">
        <v>1.1499999999999999</v>
      </c>
    </row>
    <row r="343" spans="1:6" customFormat="1" ht="15" x14ac:dyDescent="0.25">
      <c r="A343" s="175">
        <v>14</v>
      </c>
      <c r="B343" s="175">
        <v>425</v>
      </c>
      <c r="C343" s="175" t="s">
        <v>344</v>
      </c>
      <c r="D343" s="175" t="s">
        <v>726</v>
      </c>
      <c r="E343" s="176">
        <v>30</v>
      </c>
      <c r="F343" s="176">
        <v>1.68</v>
      </c>
    </row>
    <row r="344" spans="1:6" customFormat="1" ht="15" x14ac:dyDescent="0.25">
      <c r="A344" s="175">
        <v>14</v>
      </c>
      <c r="B344" s="175">
        <v>546</v>
      </c>
      <c r="C344" s="175" t="s">
        <v>345</v>
      </c>
      <c r="D344" s="175" t="s">
        <v>498</v>
      </c>
      <c r="E344" s="176">
        <v>110</v>
      </c>
      <c r="F344" s="176">
        <v>5</v>
      </c>
    </row>
    <row r="345" spans="1:6" customFormat="1" ht="15" x14ac:dyDescent="0.25">
      <c r="A345" s="175">
        <v>14</v>
      </c>
      <c r="B345" s="175">
        <v>547</v>
      </c>
      <c r="C345" s="175" t="s">
        <v>346</v>
      </c>
      <c r="D345" s="175" t="s">
        <v>498</v>
      </c>
      <c r="E345" s="176">
        <v>105</v>
      </c>
      <c r="F345" s="176">
        <v>5</v>
      </c>
    </row>
    <row r="346" spans="1:6" customFormat="1" ht="15" x14ac:dyDescent="0.25">
      <c r="A346" s="175">
        <v>14</v>
      </c>
      <c r="B346" s="175">
        <v>548</v>
      </c>
      <c r="C346" s="175" t="s">
        <v>347</v>
      </c>
      <c r="D346" s="175" t="s">
        <v>498</v>
      </c>
      <c r="E346" s="176">
        <v>95</v>
      </c>
      <c r="F346" s="176">
        <v>10</v>
      </c>
    </row>
    <row r="347" spans="1:6" customFormat="1" ht="15" x14ac:dyDescent="0.25">
      <c r="A347" s="175">
        <v>14</v>
      </c>
      <c r="B347" s="175">
        <v>550</v>
      </c>
      <c r="C347" s="175" t="s">
        <v>449</v>
      </c>
      <c r="D347" s="175" t="s">
        <v>498</v>
      </c>
      <c r="E347" s="176">
        <v>190</v>
      </c>
      <c r="F347" s="176">
        <v>15</v>
      </c>
    </row>
    <row r="348" spans="1:6" customFormat="1" ht="15" x14ac:dyDescent="0.25">
      <c r="A348" s="175">
        <v>14</v>
      </c>
      <c r="B348" s="175">
        <v>551</v>
      </c>
      <c r="C348" s="175" t="s">
        <v>348</v>
      </c>
      <c r="D348" s="175" t="s">
        <v>498</v>
      </c>
      <c r="E348" s="176">
        <v>150</v>
      </c>
      <c r="F348" s="176">
        <v>15</v>
      </c>
    </row>
    <row r="349" spans="1:6" customFormat="1" ht="15" x14ac:dyDescent="0.25">
      <c r="A349" s="175">
        <v>14</v>
      </c>
      <c r="B349" s="175">
        <v>552</v>
      </c>
      <c r="C349" s="175" t="s">
        <v>349</v>
      </c>
      <c r="D349" s="175" t="s">
        <v>498</v>
      </c>
      <c r="E349" s="176">
        <v>110</v>
      </c>
      <c r="F349" s="176">
        <v>15</v>
      </c>
    </row>
    <row r="350" spans="1:6" customFormat="1" ht="15" x14ac:dyDescent="0.25">
      <c r="A350" s="175">
        <v>14</v>
      </c>
      <c r="B350" s="175">
        <v>553</v>
      </c>
      <c r="C350" s="175" t="s">
        <v>764</v>
      </c>
      <c r="D350" s="175" t="s">
        <v>498</v>
      </c>
      <c r="E350" s="176">
        <v>165</v>
      </c>
      <c r="F350" s="176">
        <v>15</v>
      </c>
    </row>
    <row r="351" spans="1:6" customFormat="1" ht="15" x14ac:dyDescent="0.25">
      <c r="A351" s="175">
        <v>14</v>
      </c>
      <c r="B351" s="175">
        <v>555</v>
      </c>
      <c r="C351" s="175" t="s">
        <v>450</v>
      </c>
      <c r="D351" s="175" t="s">
        <v>498</v>
      </c>
      <c r="E351" s="176">
        <v>170</v>
      </c>
      <c r="F351" s="176">
        <v>20</v>
      </c>
    </row>
    <row r="352" spans="1:6" customFormat="1" ht="15" x14ac:dyDescent="0.25">
      <c r="A352" s="175">
        <v>14</v>
      </c>
      <c r="B352" s="175">
        <v>584</v>
      </c>
      <c r="C352" s="175" t="s">
        <v>350</v>
      </c>
      <c r="D352" s="175" t="s">
        <v>498</v>
      </c>
      <c r="E352" s="176">
        <v>5</v>
      </c>
      <c r="F352" s="176">
        <v>40</v>
      </c>
    </row>
    <row r="353" spans="1:6" customFormat="1" ht="15" x14ac:dyDescent="0.25">
      <c r="A353" s="175">
        <v>14</v>
      </c>
      <c r="B353" s="175">
        <v>595</v>
      </c>
      <c r="C353" s="175" t="s">
        <v>351</v>
      </c>
      <c r="D353" s="175" t="s">
        <v>730</v>
      </c>
      <c r="E353" s="176">
        <v>80</v>
      </c>
      <c r="F353" s="176">
        <v>2.4900000000000002</v>
      </c>
    </row>
    <row r="354" spans="1:6" customFormat="1" ht="15" x14ac:dyDescent="0.25">
      <c r="A354" s="175">
        <v>15</v>
      </c>
      <c r="B354" s="175">
        <v>10</v>
      </c>
      <c r="C354" s="175" t="s">
        <v>352</v>
      </c>
      <c r="D354" s="175" t="s">
        <v>638</v>
      </c>
      <c r="E354" s="176">
        <v>80</v>
      </c>
      <c r="F354" s="176">
        <v>10</v>
      </c>
    </row>
    <row r="355" spans="1:6" customFormat="1" ht="15" x14ac:dyDescent="0.25">
      <c r="A355" s="175">
        <v>15</v>
      </c>
      <c r="B355" s="175">
        <v>18</v>
      </c>
      <c r="C355" s="175" t="s">
        <v>353</v>
      </c>
      <c r="D355" s="175" t="s">
        <v>692</v>
      </c>
      <c r="E355" s="176">
        <v>35</v>
      </c>
      <c r="F355" s="176">
        <v>2.5</v>
      </c>
    </row>
    <row r="356" spans="1:6" customFormat="1" ht="15" x14ac:dyDescent="0.25">
      <c r="A356" s="175">
        <v>15</v>
      </c>
      <c r="B356" s="175">
        <v>40</v>
      </c>
      <c r="C356" s="175" t="s">
        <v>354</v>
      </c>
      <c r="D356" s="175" t="s">
        <v>614</v>
      </c>
      <c r="E356" s="176">
        <v>95</v>
      </c>
      <c r="F356" s="176">
        <v>5</v>
      </c>
    </row>
    <row r="357" spans="1:6" customFormat="1" ht="15" x14ac:dyDescent="0.25">
      <c r="A357" s="175">
        <v>15</v>
      </c>
      <c r="B357" s="175">
        <v>45</v>
      </c>
      <c r="C357" s="175" t="s">
        <v>355</v>
      </c>
      <c r="D357" s="175" t="s">
        <v>615</v>
      </c>
      <c r="E357" s="176">
        <v>75</v>
      </c>
      <c r="F357" s="176">
        <v>5</v>
      </c>
    </row>
    <row r="358" spans="1:6" customFormat="1" ht="15" x14ac:dyDescent="0.25">
      <c r="A358" s="175">
        <v>15</v>
      </c>
      <c r="B358" s="175">
        <v>57</v>
      </c>
      <c r="C358" s="175" t="s">
        <v>356</v>
      </c>
      <c r="D358" s="175" t="s">
        <v>689</v>
      </c>
      <c r="E358" s="176">
        <v>45</v>
      </c>
      <c r="F358" s="176">
        <v>5</v>
      </c>
    </row>
    <row r="359" spans="1:6" customFormat="1" ht="15" x14ac:dyDescent="0.25">
      <c r="A359" s="175">
        <v>15</v>
      </c>
      <c r="B359" s="175">
        <v>58</v>
      </c>
      <c r="C359" s="175" t="s">
        <v>357</v>
      </c>
      <c r="D359" s="175" t="s">
        <v>357</v>
      </c>
      <c r="E359" s="176">
        <v>15</v>
      </c>
      <c r="F359" s="176">
        <v>1.23</v>
      </c>
    </row>
    <row r="360" spans="1:6" customFormat="1" ht="15" x14ac:dyDescent="0.25">
      <c r="A360" s="175">
        <v>15</v>
      </c>
      <c r="B360" s="175">
        <v>70</v>
      </c>
      <c r="C360" s="175" t="s">
        <v>358</v>
      </c>
      <c r="D360" s="175" t="s">
        <v>540</v>
      </c>
      <c r="E360" s="176">
        <v>35</v>
      </c>
      <c r="F360" s="176">
        <v>5</v>
      </c>
    </row>
    <row r="361" spans="1:6" customFormat="1" ht="15" x14ac:dyDescent="0.25">
      <c r="A361" s="175">
        <v>15</v>
      </c>
      <c r="B361" s="175">
        <v>130</v>
      </c>
      <c r="C361" s="175" t="s">
        <v>359</v>
      </c>
      <c r="D361" s="175" t="s">
        <v>732</v>
      </c>
      <c r="E361" s="176">
        <v>90</v>
      </c>
      <c r="F361" s="176">
        <v>1.27</v>
      </c>
    </row>
    <row r="362" spans="1:6" customFormat="1" ht="15" x14ac:dyDescent="0.25">
      <c r="A362" s="175">
        <v>15</v>
      </c>
      <c r="B362" s="175">
        <v>173</v>
      </c>
      <c r="C362" s="175" t="s">
        <v>360</v>
      </c>
      <c r="D362" s="175" t="s">
        <v>594</v>
      </c>
      <c r="E362" s="176">
        <v>60</v>
      </c>
      <c r="F362" s="176">
        <v>5</v>
      </c>
    </row>
    <row r="363" spans="1:6" customFormat="1" ht="15" x14ac:dyDescent="0.25">
      <c r="A363" s="175">
        <v>15</v>
      </c>
      <c r="B363" s="175">
        <v>282</v>
      </c>
      <c r="C363" s="175" t="s">
        <v>361</v>
      </c>
      <c r="D363" s="175" t="s">
        <v>671</v>
      </c>
      <c r="E363" s="176">
        <v>85</v>
      </c>
      <c r="F363" s="176">
        <v>10</v>
      </c>
    </row>
    <row r="364" spans="1:6" customFormat="1" ht="15" x14ac:dyDescent="0.25">
      <c r="A364" s="175">
        <v>15</v>
      </c>
      <c r="B364" s="175">
        <v>331</v>
      </c>
      <c r="C364" s="175" t="s">
        <v>784</v>
      </c>
      <c r="D364" s="175" t="s">
        <v>664</v>
      </c>
      <c r="E364" s="176">
        <v>45</v>
      </c>
      <c r="F364" s="176">
        <v>0</v>
      </c>
    </row>
    <row r="365" spans="1:6" customFormat="1" ht="15" x14ac:dyDescent="0.25">
      <c r="A365" s="175">
        <v>15</v>
      </c>
      <c r="B365" s="175">
        <v>335</v>
      </c>
      <c r="C365" s="175" t="s">
        <v>789</v>
      </c>
      <c r="D365" s="175" t="s">
        <v>514</v>
      </c>
      <c r="E365" s="176">
        <v>35</v>
      </c>
      <c r="F365" s="176">
        <v>5</v>
      </c>
    </row>
    <row r="366" spans="1:6" customFormat="1" ht="15" x14ac:dyDescent="0.25">
      <c r="A366" s="175">
        <v>15</v>
      </c>
      <c r="B366" s="175">
        <v>336</v>
      </c>
      <c r="C366" s="175" t="s">
        <v>767</v>
      </c>
      <c r="D366" s="175" t="s">
        <v>514</v>
      </c>
      <c r="E366" s="176">
        <v>25</v>
      </c>
      <c r="F366" s="176">
        <v>5</v>
      </c>
    </row>
    <row r="367" spans="1:6" customFormat="1" ht="15" x14ac:dyDescent="0.25">
      <c r="A367" s="175">
        <v>15</v>
      </c>
      <c r="B367" s="175">
        <v>337</v>
      </c>
      <c r="C367" s="175" t="s">
        <v>791</v>
      </c>
      <c r="D367" s="175" t="s">
        <v>514</v>
      </c>
      <c r="E367" s="176">
        <v>75</v>
      </c>
      <c r="F367" s="176">
        <v>10</v>
      </c>
    </row>
    <row r="368" spans="1:6" customFormat="1" ht="15" x14ac:dyDescent="0.25">
      <c r="A368" s="175">
        <v>15</v>
      </c>
      <c r="B368" s="175">
        <v>339</v>
      </c>
      <c r="C368" s="175" t="s">
        <v>790</v>
      </c>
      <c r="D368" s="175" t="s">
        <v>718</v>
      </c>
      <c r="E368" s="176">
        <v>105</v>
      </c>
      <c r="F368" s="176">
        <v>10</v>
      </c>
    </row>
    <row r="369" spans="1:6" customFormat="1" ht="15" x14ac:dyDescent="0.25">
      <c r="A369" s="175">
        <v>15</v>
      </c>
      <c r="B369" s="175">
        <v>340</v>
      </c>
      <c r="C369" s="175" t="s">
        <v>799</v>
      </c>
      <c r="D369" s="175" t="s">
        <v>718</v>
      </c>
      <c r="E369" s="176">
        <v>45</v>
      </c>
      <c r="F369" s="176">
        <v>5</v>
      </c>
    </row>
    <row r="370" spans="1:6" customFormat="1" ht="15" x14ac:dyDescent="0.25">
      <c r="A370" s="175">
        <v>15</v>
      </c>
      <c r="B370" s="175">
        <v>343</v>
      </c>
      <c r="C370" s="175" t="s">
        <v>1095</v>
      </c>
      <c r="D370" s="175" t="s">
        <v>718</v>
      </c>
      <c r="E370" s="176">
        <v>5</v>
      </c>
      <c r="F370" s="176">
        <v>15</v>
      </c>
    </row>
    <row r="371" spans="1:6" customFormat="1" ht="15" x14ac:dyDescent="0.25">
      <c r="A371" s="175">
        <v>15</v>
      </c>
      <c r="B371" s="175">
        <v>350</v>
      </c>
      <c r="C371" s="175" t="s">
        <v>362</v>
      </c>
      <c r="D371" s="175" t="s">
        <v>660</v>
      </c>
      <c r="E371" s="176">
        <v>40</v>
      </c>
      <c r="F371" s="176">
        <v>5</v>
      </c>
    </row>
    <row r="372" spans="1:6" customFormat="1" ht="15" x14ac:dyDescent="0.25">
      <c r="A372" s="175">
        <v>15</v>
      </c>
      <c r="B372" s="175">
        <v>363</v>
      </c>
      <c r="C372" s="175" t="s">
        <v>363</v>
      </c>
      <c r="D372" s="175" t="s">
        <v>554</v>
      </c>
      <c r="E372" s="176">
        <v>70</v>
      </c>
      <c r="F372" s="176">
        <v>0</v>
      </c>
    </row>
    <row r="373" spans="1:6" customFormat="1" ht="15" x14ac:dyDescent="0.25">
      <c r="A373" s="175">
        <v>15</v>
      </c>
      <c r="B373" s="175">
        <v>364</v>
      </c>
      <c r="C373" s="175" t="s">
        <v>364</v>
      </c>
      <c r="D373" s="175" t="s">
        <v>733</v>
      </c>
      <c r="E373" s="176">
        <v>50</v>
      </c>
      <c r="F373" s="176">
        <v>0</v>
      </c>
    </row>
    <row r="374" spans="1:6" customFormat="1" ht="15" x14ac:dyDescent="0.25">
      <c r="A374" s="175">
        <v>15</v>
      </c>
      <c r="B374" s="175">
        <v>388</v>
      </c>
      <c r="C374" s="175" t="s">
        <v>365</v>
      </c>
      <c r="D374" s="175" t="s">
        <v>574</v>
      </c>
      <c r="E374" s="176">
        <v>25</v>
      </c>
      <c r="F374" s="176">
        <v>2.16</v>
      </c>
    </row>
    <row r="375" spans="1:6" customFormat="1" ht="15" x14ac:dyDescent="0.25">
      <c r="A375" s="175">
        <v>15</v>
      </c>
      <c r="B375" s="175">
        <v>445</v>
      </c>
      <c r="C375" s="175" t="s">
        <v>366</v>
      </c>
      <c r="D375" s="175" t="s">
        <v>484</v>
      </c>
      <c r="E375" s="176">
        <v>145</v>
      </c>
      <c r="F375" s="176">
        <v>15</v>
      </c>
    </row>
    <row r="376" spans="1:6" customFormat="1" ht="15" x14ac:dyDescent="0.25">
      <c r="A376" s="175">
        <v>15</v>
      </c>
      <c r="B376" s="175">
        <v>447</v>
      </c>
      <c r="C376" s="175" t="s">
        <v>367</v>
      </c>
      <c r="D376" s="175" t="s">
        <v>484</v>
      </c>
      <c r="E376" s="176">
        <v>170</v>
      </c>
      <c r="F376" s="176">
        <v>15</v>
      </c>
    </row>
    <row r="377" spans="1:6" customFormat="1" ht="15" x14ac:dyDescent="0.25">
      <c r="A377" s="175">
        <v>15</v>
      </c>
      <c r="B377" s="175">
        <v>448</v>
      </c>
      <c r="C377" s="175" t="s">
        <v>368</v>
      </c>
      <c r="D377" s="175" t="s">
        <v>484</v>
      </c>
      <c r="E377" s="176">
        <v>145</v>
      </c>
      <c r="F377" s="176">
        <v>25</v>
      </c>
    </row>
    <row r="378" spans="1:6" customFormat="1" ht="15" x14ac:dyDescent="0.25">
      <c r="A378" s="175">
        <v>15</v>
      </c>
      <c r="B378" s="175">
        <v>449</v>
      </c>
      <c r="C378" s="175" t="s">
        <v>369</v>
      </c>
      <c r="D378" s="175" t="s">
        <v>484</v>
      </c>
      <c r="E378" s="176">
        <v>45</v>
      </c>
      <c r="F378" s="176">
        <v>5</v>
      </c>
    </row>
    <row r="379" spans="1:6" customFormat="1" ht="15" x14ac:dyDescent="0.25">
      <c r="A379" s="175">
        <v>15</v>
      </c>
      <c r="B379" s="175">
        <v>500</v>
      </c>
      <c r="C379" s="175" t="s">
        <v>787</v>
      </c>
      <c r="D379" s="175" t="s">
        <v>541</v>
      </c>
      <c r="E379" s="176">
        <v>65</v>
      </c>
      <c r="F379" s="176">
        <v>10</v>
      </c>
    </row>
    <row r="380" spans="1:6" customFormat="1" ht="15" x14ac:dyDescent="0.25">
      <c r="A380" s="175">
        <v>15</v>
      </c>
      <c r="B380" s="175">
        <v>521</v>
      </c>
      <c r="C380" s="175" t="s">
        <v>370</v>
      </c>
      <c r="D380" s="175" t="s">
        <v>533</v>
      </c>
      <c r="E380" s="176">
        <v>10</v>
      </c>
      <c r="F380" s="176">
        <v>1.43</v>
      </c>
    </row>
    <row r="381" spans="1:6" customFormat="1" ht="15" x14ac:dyDescent="0.25">
      <c r="A381" s="175">
        <v>15</v>
      </c>
      <c r="B381" s="175">
        <v>575</v>
      </c>
      <c r="C381" s="175" t="s">
        <v>774</v>
      </c>
      <c r="D381" s="175" t="s">
        <v>732</v>
      </c>
      <c r="E381" s="176">
        <v>15</v>
      </c>
      <c r="F381" s="176">
        <v>15</v>
      </c>
    </row>
    <row r="382" spans="1:6" customFormat="1" ht="15" x14ac:dyDescent="0.25">
      <c r="A382" s="175">
        <v>15</v>
      </c>
      <c r="B382" s="175">
        <v>577</v>
      </c>
      <c r="C382" s="175" t="s">
        <v>780</v>
      </c>
      <c r="D382" s="175" t="s">
        <v>733</v>
      </c>
      <c r="E382" s="176">
        <v>5</v>
      </c>
      <c r="F382" s="176">
        <v>20</v>
      </c>
    </row>
    <row r="383" spans="1:6" customFormat="1" ht="15" x14ac:dyDescent="0.25">
      <c r="A383" s="175">
        <v>16</v>
      </c>
      <c r="B383" s="175">
        <v>37</v>
      </c>
      <c r="C383" s="175" t="s">
        <v>371</v>
      </c>
      <c r="D383" s="175" t="s">
        <v>648</v>
      </c>
      <c r="E383" s="176">
        <v>65</v>
      </c>
      <c r="F383" s="176">
        <v>5</v>
      </c>
    </row>
    <row r="384" spans="1:6" customFormat="1" ht="15" x14ac:dyDescent="0.25">
      <c r="A384" s="175">
        <v>16</v>
      </c>
      <c r="B384" s="175">
        <v>65</v>
      </c>
      <c r="C384" s="175" t="s">
        <v>372</v>
      </c>
      <c r="D384" s="175" t="s">
        <v>674</v>
      </c>
      <c r="E384" s="176">
        <v>30</v>
      </c>
      <c r="F384" s="176">
        <v>5</v>
      </c>
    </row>
    <row r="385" spans="1:6" customFormat="1" ht="15" x14ac:dyDescent="0.25">
      <c r="A385" s="175">
        <v>16</v>
      </c>
      <c r="B385" s="175">
        <v>68</v>
      </c>
      <c r="C385" s="175" t="s">
        <v>373</v>
      </c>
      <c r="D385" s="175" t="s">
        <v>507</v>
      </c>
      <c r="E385" s="176">
        <v>80</v>
      </c>
      <c r="F385" s="176">
        <v>10</v>
      </c>
    </row>
    <row r="386" spans="1:6" customFormat="1" ht="15" x14ac:dyDescent="0.25">
      <c r="A386" s="175">
        <v>16</v>
      </c>
      <c r="B386" s="175">
        <v>69</v>
      </c>
      <c r="C386" s="175" t="s">
        <v>374</v>
      </c>
      <c r="D386" s="175" t="s">
        <v>710</v>
      </c>
      <c r="E386" s="176">
        <v>65</v>
      </c>
      <c r="F386" s="176">
        <v>2.2599999999999998</v>
      </c>
    </row>
    <row r="387" spans="1:6" customFormat="1" ht="15" x14ac:dyDescent="0.25">
      <c r="A387" s="175">
        <v>16</v>
      </c>
      <c r="B387" s="175">
        <v>108</v>
      </c>
      <c r="C387" s="175" t="s">
        <v>375</v>
      </c>
      <c r="D387" s="175" t="s">
        <v>492</v>
      </c>
      <c r="E387" s="176">
        <v>120</v>
      </c>
      <c r="F387" s="176">
        <v>5</v>
      </c>
    </row>
    <row r="388" spans="1:6" customFormat="1" ht="15" x14ac:dyDescent="0.25">
      <c r="A388" s="175">
        <v>16</v>
      </c>
      <c r="B388" s="175">
        <v>109</v>
      </c>
      <c r="C388" s="175" t="s">
        <v>376</v>
      </c>
      <c r="D388" s="175" t="s">
        <v>492</v>
      </c>
      <c r="E388" s="176">
        <v>25</v>
      </c>
      <c r="F388" s="176">
        <v>25</v>
      </c>
    </row>
    <row r="389" spans="1:6" customFormat="1" ht="15" x14ac:dyDescent="0.25">
      <c r="A389" s="175">
        <v>16</v>
      </c>
      <c r="B389" s="175">
        <v>112</v>
      </c>
      <c r="C389" s="175" t="s">
        <v>377</v>
      </c>
      <c r="D389" s="175" t="s">
        <v>599</v>
      </c>
      <c r="E389" s="176">
        <v>35</v>
      </c>
      <c r="F389" s="176">
        <v>0.5</v>
      </c>
    </row>
    <row r="390" spans="1:6" customFormat="1" ht="15" x14ac:dyDescent="0.25">
      <c r="A390" s="175">
        <v>16</v>
      </c>
      <c r="B390" s="175">
        <v>128</v>
      </c>
      <c r="C390" s="175" t="s">
        <v>337</v>
      </c>
      <c r="D390" s="175" t="s">
        <v>539</v>
      </c>
      <c r="E390" s="176">
        <v>190</v>
      </c>
      <c r="F390" s="176">
        <v>25</v>
      </c>
    </row>
    <row r="391" spans="1:6" customFormat="1" ht="15" x14ac:dyDescent="0.25">
      <c r="A391" s="175">
        <v>16</v>
      </c>
      <c r="B391" s="175">
        <v>146</v>
      </c>
      <c r="C391" s="175" t="s">
        <v>378</v>
      </c>
      <c r="D391" s="175" t="s">
        <v>606</v>
      </c>
      <c r="E391" s="176">
        <v>20</v>
      </c>
      <c r="F391" s="176">
        <v>0.72</v>
      </c>
    </row>
    <row r="392" spans="1:6" customFormat="1" ht="15" x14ac:dyDescent="0.25">
      <c r="A392" s="175">
        <v>16</v>
      </c>
      <c r="B392" s="175">
        <v>147</v>
      </c>
      <c r="C392" s="175" t="s">
        <v>379</v>
      </c>
      <c r="D392" s="175" t="s">
        <v>613</v>
      </c>
      <c r="E392" s="176">
        <v>60</v>
      </c>
      <c r="F392" s="176">
        <v>2.14</v>
      </c>
    </row>
    <row r="393" spans="1:6" customFormat="1" ht="15" x14ac:dyDescent="0.25">
      <c r="A393" s="175">
        <v>16</v>
      </c>
      <c r="B393" s="175">
        <v>148</v>
      </c>
      <c r="C393" s="175" t="s">
        <v>380</v>
      </c>
      <c r="D393" s="175" t="s">
        <v>720</v>
      </c>
      <c r="E393" s="176">
        <v>55</v>
      </c>
      <c r="F393" s="176">
        <v>1.34</v>
      </c>
    </row>
    <row r="394" spans="1:6" customFormat="1" ht="15" x14ac:dyDescent="0.25">
      <c r="A394" s="175">
        <v>16</v>
      </c>
      <c r="B394" s="175">
        <v>184</v>
      </c>
      <c r="C394" s="175" t="s">
        <v>381</v>
      </c>
      <c r="D394" s="175" t="s">
        <v>516</v>
      </c>
      <c r="E394" s="176">
        <v>130</v>
      </c>
      <c r="F394" s="176">
        <v>10</v>
      </c>
    </row>
    <row r="395" spans="1:6" customFormat="1" ht="15" x14ac:dyDescent="0.25">
      <c r="A395" s="175">
        <v>16</v>
      </c>
      <c r="B395" s="175">
        <v>189</v>
      </c>
      <c r="C395" s="175" t="s">
        <v>1094</v>
      </c>
      <c r="D395" s="175" t="s">
        <v>516</v>
      </c>
      <c r="E395" s="176">
        <v>5</v>
      </c>
      <c r="F395" s="176">
        <v>30</v>
      </c>
    </row>
    <row r="396" spans="1:6" customFormat="1" ht="15" x14ac:dyDescent="0.25">
      <c r="A396" s="175">
        <v>16</v>
      </c>
      <c r="B396" s="175">
        <v>204</v>
      </c>
      <c r="C396" s="175" t="s">
        <v>382</v>
      </c>
      <c r="D396" s="175" t="s">
        <v>636</v>
      </c>
      <c r="E396" s="176">
        <v>25</v>
      </c>
      <c r="F396" s="176">
        <v>0.72</v>
      </c>
    </row>
    <row r="397" spans="1:6" customFormat="1" ht="15" x14ac:dyDescent="0.25">
      <c r="A397" s="175">
        <v>16</v>
      </c>
      <c r="B397" s="175">
        <v>205</v>
      </c>
      <c r="C397" s="175" t="s">
        <v>383</v>
      </c>
      <c r="D397" s="175" t="s">
        <v>557</v>
      </c>
      <c r="E397" s="176">
        <v>36</v>
      </c>
      <c r="F397" s="176">
        <v>0.62</v>
      </c>
    </row>
    <row r="398" spans="1:6" customFormat="1" ht="15" x14ac:dyDescent="0.25">
      <c r="A398" s="175">
        <v>16</v>
      </c>
      <c r="B398" s="175">
        <v>230</v>
      </c>
      <c r="C398" s="175" t="s">
        <v>384</v>
      </c>
      <c r="D398" s="175" t="s">
        <v>517</v>
      </c>
      <c r="E398" s="176">
        <v>35</v>
      </c>
      <c r="F398" s="176">
        <v>0.94</v>
      </c>
    </row>
    <row r="399" spans="1:6" customFormat="1" ht="15" x14ac:dyDescent="0.25">
      <c r="A399" s="175">
        <v>16</v>
      </c>
      <c r="B399" s="175">
        <v>259</v>
      </c>
      <c r="C399" s="175" t="s">
        <v>385</v>
      </c>
      <c r="D399" s="175" t="s">
        <v>489</v>
      </c>
      <c r="E399" s="176">
        <v>10</v>
      </c>
      <c r="F399" s="176">
        <v>0.83</v>
      </c>
    </row>
    <row r="400" spans="1:6" customFormat="1" ht="15" x14ac:dyDescent="0.25">
      <c r="A400" s="175">
        <v>16</v>
      </c>
      <c r="B400" s="175">
        <v>280</v>
      </c>
      <c r="C400" s="175" t="s">
        <v>386</v>
      </c>
      <c r="D400" s="175" t="s">
        <v>576</v>
      </c>
      <c r="E400" s="176">
        <v>20</v>
      </c>
      <c r="F400" s="176">
        <v>1.43</v>
      </c>
    </row>
    <row r="401" spans="1:6" customFormat="1" ht="15" x14ac:dyDescent="0.25">
      <c r="A401" s="175">
        <v>16</v>
      </c>
      <c r="B401" s="175">
        <v>317</v>
      </c>
      <c r="C401" s="175" t="s">
        <v>387</v>
      </c>
      <c r="D401" s="175" t="s">
        <v>502</v>
      </c>
      <c r="E401" s="176">
        <v>30</v>
      </c>
      <c r="F401" s="176">
        <v>1.02</v>
      </c>
    </row>
    <row r="402" spans="1:6" customFormat="1" ht="15" x14ac:dyDescent="0.25">
      <c r="A402" s="175">
        <v>16</v>
      </c>
      <c r="B402" s="175">
        <v>373</v>
      </c>
      <c r="C402" s="175" t="s">
        <v>446</v>
      </c>
      <c r="D402" s="175" t="s">
        <v>536</v>
      </c>
      <c r="E402" s="176">
        <v>210</v>
      </c>
      <c r="F402" s="176">
        <v>25</v>
      </c>
    </row>
    <row r="403" spans="1:6" customFormat="1" ht="15" x14ac:dyDescent="0.25">
      <c r="A403" s="175">
        <v>16</v>
      </c>
      <c r="B403" s="175">
        <v>452</v>
      </c>
      <c r="C403" s="175" t="s">
        <v>388</v>
      </c>
      <c r="D403" s="175" t="s">
        <v>569</v>
      </c>
      <c r="E403" s="176">
        <v>50</v>
      </c>
      <c r="F403" s="176">
        <v>5</v>
      </c>
    </row>
    <row r="404" spans="1:6" customFormat="1" ht="15" x14ac:dyDescent="0.25">
      <c r="A404" s="175">
        <v>16</v>
      </c>
      <c r="B404" s="175">
        <v>453</v>
      </c>
      <c r="C404" s="175" t="s">
        <v>389</v>
      </c>
      <c r="D404" s="175" t="s">
        <v>623</v>
      </c>
      <c r="E404" s="176">
        <v>35</v>
      </c>
      <c r="F404" s="176">
        <v>5</v>
      </c>
    </row>
    <row r="405" spans="1:6" customFormat="1" ht="15" x14ac:dyDescent="0.25">
      <c r="A405" s="175">
        <v>16</v>
      </c>
      <c r="B405" s="175">
        <v>454</v>
      </c>
      <c r="C405" s="175" t="s">
        <v>390</v>
      </c>
      <c r="D405" s="175" t="s">
        <v>724</v>
      </c>
      <c r="E405" s="176">
        <v>35</v>
      </c>
      <c r="F405" s="176">
        <v>5</v>
      </c>
    </row>
    <row r="406" spans="1:6" customFormat="1" ht="15" x14ac:dyDescent="0.25">
      <c r="A406" s="175">
        <v>16</v>
      </c>
      <c r="B406" s="175">
        <v>495</v>
      </c>
      <c r="C406" s="175" t="s">
        <v>795</v>
      </c>
      <c r="D406" s="175" t="s">
        <v>601</v>
      </c>
      <c r="E406" s="176">
        <v>50</v>
      </c>
      <c r="F406" s="176">
        <v>5</v>
      </c>
    </row>
    <row r="407" spans="1:6" customFormat="1" ht="15" x14ac:dyDescent="0.25">
      <c r="A407" s="175">
        <v>16</v>
      </c>
      <c r="B407" s="175">
        <v>565</v>
      </c>
      <c r="C407" s="175" t="s">
        <v>391</v>
      </c>
      <c r="D407" s="175" t="s">
        <v>716</v>
      </c>
      <c r="E407" s="176">
        <v>30</v>
      </c>
      <c r="F407" s="176">
        <v>0.32</v>
      </c>
    </row>
    <row r="408" spans="1:6" customFormat="1" ht="15" x14ac:dyDescent="0.25">
      <c r="A408" s="175">
        <v>16</v>
      </c>
      <c r="B408" s="175">
        <v>576</v>
      </c>
      <c r="C408" s="175" t="s">
        <v>775</v>
      </c>
      <c r="D408" s="175" t="s">
        <v>710</v>
      </c>
      <c r="E408" s="176">
        <v>5</v>
      </c>
      <c r="F408" s="176">
        <v>20</v>
      </c>
    </row>
    <row r="409" spans="1:6" customFormat="1" ht="15" x14ac:dyDescent="0.25">
      <c r="A409" s="175">
        <v>17</v>
      </c>
      <c r="B409" s="175">
        <v>31</v>
      </c>
      <c r="C409" s="175" t="s">
        <v>392</v>
      </c>
      <c r="D409" s="175" t="s">
        <v>590</v>
      </c>
      <c r="E409" s="176">
        <v>15</v>
      </c>
      <c r="F409" s="176">
        <v>0</v>
      </c>
    </row>
    <row r="410" spans="1:6" customFormat="1" ht="15" x14ac:dyDescent="0.25">
      <c r="A410" s="175">
        <v>17</v>
      </c>
      <c r="B410" s="175">
        <v>32</v>
      </c>
      <c r="C410" s="175" t="s">
        <v>393</v>
      </c>
      <c r="D410" s="175" t="s">
        <v>728</v>
      </c>
      <c r="E410" s="176">
        <v>5</v>
      </c>
      <c r="F410" s="176">
        <v>0</v>
      </c>
    </row>
    <row r="411" spans="1:6" customFormat="1" ht="15" x14ac:dyDescent="0.25">
      <c r="A411" s="175">
        <v>17</v>
      </c>
      <c r="B411" s="175">
        <v>143</v>
      </c>
      <c r="C411" s="175" t="s">
        <v>394</v>
      </c>
      <c r="D411" s="175" t="s">
        <v>686</v>
      </c>
      <c r="E411" s="176">
        <v>40</v>
      </c>
      <c r="F411" s="176">
        <v>0</v>
      </c>
    </row>
    <row r="412" spans="1:6" customFormat="1" ht="15" x14ac:dyDescent="0.25">
      <c r="A412" s="175">
        <v>17</v>
      </c>
      <c r="B412" s="175">
        <v>144</v>
      </c>
      <c r="C412" s="175" t="s">
        <v>395</v>
      </c>
      <c r="D412" s="175" t="s">
        <v>739</v>
      </c>
      <c r="E412" s="176">
        <v>65</v>
      </c>
      <c r="F412" s="176">
        <v>0</v>
      </c>
    </row>
    <row r="413" spans="1:6" customFormat="1" ht="15" x14ac:dyDescent="0.25">
      <c r="A413" s="175">
        <v>17</v>
      </c>
      <c r="B413" s="175">
        <v>171</v>
      </c>
      <c r="C413" s="175" t="s">
        <v>396</v>
      </c>
      <c r="D413" s="175" t="s">
        <v>505</v>
      </c>
      <c r="E413" s="176">
        <v>70</v>
      </c>
      <c r="F413" s="176">
        <v>10</v>
      </c>
    </row>
    <row r="414" spans="1:6" customFormat="1" ht="15" x14ac:dyDescent="0.25">
      <c r="A414" s="175">
        <v>17</v>
      </c>
      <c r="B414" s="175">
        <v>212</v>
      </c>
      <c r="C414" s="175" t="s">
        <v>397</v>
      </c>
      <c r="D414" s="175" t="s">
        <v>691</v>
      </c>
      <c r="E414" s="176">
        <v>35</v>
      </c>
      <c r="F414" s="176">
        <v>5</v>
      </c>
    </row>
    <row r="415" spans="1:6" customFormat="1" ht="15" x14ac:dyDescent="0.25">
      <c r="A415" s="175">
        <v>17</v>
      </c>
      <c r="B415" s="175">
        <v>228</v>
      </c>
      <c r="C415" s="175" t="s">
        <v>398</v>
      </c>
      <c r="D415" s="175" t="s">
        <v>398</v>
      </c>
      <c r="E415" s="176">
        <v>80</v>
      </c>
      <c r="F415" s="176">
        <v>10</v>
      </c>
    </row>
    <row r="416" spans="1:6" customFormat="1" ht="15" x14ac:dyDescent="0.25">
      <c r="A416" s="175">
        <v>17</v>
      </c>
      <c r="B416" s="175">
        <v>231</v>
      </c>
      <c r="C416" s="175" t="s">
        <v>399</v>
      </c>
      <c r="D416" s="175" t="s">
        <v>699</v>
      </c>
      <c r="E416" s="176">
        <v>40</v>
      </c>
      <c r="F416" s="176">
        <v>0</v>
      </c>
    </row>
    <row r="417" spans="1:6" customFormat="1" ht="15" x14ac:dyDescent="0.25">
      <c r="A417" s="175">
        <v>17</v>
      </c>
      <c r="B417" s="175">
        <v>457</v>
      </c>
      <c r="C417" s="175" t="s">
        <v>400</v>
      </c>
      <c r="D417" s="175" t="s">
        <v>685</v>
      </c>
      <c r="E417" s="176">
        <v>60</v>
      </c>
      <c r="F417" s="176">
        <v>20</v>
      </c>
    </row>
    <row r="418" spans="1:6" customFormat="1" ht="15" x14ac:dyDescent="0.25">
      <c r="A418" s="175">
        <v>17</v>
      </c>
      <c r="B418" s="175">
        <v>482</v>
      </c>
      <c r="C418" s="175" t="s">
        <v>401</v>
      </c>
      <c r="D418" s="175" t="s">
        <v>401</v>
      </c>
      <c r="E418" s="176">
        <v>15</v>
      </c>
      <c r="F418" s="176">
        <v>2.13</v>
      </c>
    </row>
    <row r="419" spans="1:6" customFormat="1" ht="15" x14ac:dyDescent="0.25">
      <c r="A419" s="175">
        <v>17</v>
      </c>
      <c r="B419" s="175">
        <v>556</v>
      </c>
      <c r="C419" s="175" t="s">
        <v>817</v>
      </c>
      <c r="D419" s="175" t="s">
        <v>498</v>
      </c>
      <c r="E419" s="176">
        <v>85</v>
      </c>
      <c r="F419" s="176">
        <v>10</v>
      </c>
    </row>
    <row r="420" spans="1:6" customFormat="1" ht="15" x14ac:dyDescent="0.25">
      <c r="A420" s="175">
        <v>17</v>
      </c>
      <c r="B420" s="175">
        <v>557</v>
      </c>
      <c r="C420" s="175" t="s">
        <v>402</v>
      </c>
      <c r="D420" s="175" t="s">
        <v>498</v>
      </c>
      <c r="E420" s="176">
        <v>80</v>
      </c>
      <c r="F420" s="176">
        <v>10</v>
      </c>
    </row>
    <row r="421" spans="1:6" customFormat="1" ht="15" x14ac:dyDescent="0.25">
      <c r="A421" s="175">
        <v>17</v>
      </c>
      <c r="B421" s="175">
        <v>558</v>
      </c>
      <c r="C421" s="175" t="s">
        <v>403</v>
      </c>
      <c r="D421" s="175" t="s">
        <v>498</v>
      </c>
      <c r="E421" s="176">
        <v>90</v>
      </c>
      <c r="F421" s="176">
        <v>10</v>
      </c>
    </row>
    <row r="422" spans="1:6" customFormat="1" ht="15" x14ac:dyDescent="0.25">
      <c r="A422" s="175">
        <v>17</v>
      </c>
      <c r="B422" s="175">
        <v>560</v>
      </c>
      <c r="C422" s="175" t="s">
        <v>404</v>
      </c>
      <c r="D422" s="175" t="s">
        <v>498</v>
      </c>
      <c r="E422" s="176">
        <v>125</v>
      </c>
      <c r="F422" s="176">
        <v>15</v>
      </c>
    </row>
    <row r="423" spans="1:6" customFormat="1" ht="15" x14ac:dyDescent="0.25">
      <c r="A423" s="175">
        <v>17</v>
      </c>
      <c r="B423" s="175">
        <v>561</v>
      </c>
      <c r="C423" s="175" t="s">
        <v>405</v>
      </c>
      <c r="D423" s="175" t="s">
        <v>498</v>
      </c>
      <c r="E423" s="176">
        <v>180</v>
      </c>
      <c r="F423" s="176">
        <v>25</v>
      </c>
    </row>
    <row r="424" spans="1:6" customFormat="1" ht="15" x14ac:dyDescent="0.25">
      <c r="A424" s="175">
        <v>17</v>
      </c>
      <c r="B424" s="175">
        <v>562</v>
      </c>
      <c r="C424" s="175" t="s">
        <v>406</v>
      </c>
      <c r="D424" s="175" t="s">
        <v>498</v>
      </c>
      <c r="E424" s="176">
        <v>95</v>
      </c>
      <c r="F424" s="176">
        <v>15</v>
      </c>
    </row>
    <row r="425" spans="1:6" customFormat="1" ht="15" x14ac:dyDescent="0.25">
      <c r="A425" s="175">
        <v>17</v>
      </c>
      <c r="B425" s="175">
        <v>563</v>
      </c>
      <c r="C425" s="175" t="s">
        <v>407</v>
      </c>
      <c r="D425" s="175" t="s">
        <v>498</v>
      </c>
      <c r="E425" s="176">
        <v>155</v>
      </c>
      <c r="F425" s="176">
        <v>15</v>
      </c>
    </row>
    <row r="426" spans="1:6" customFormat="1" ht="15" x14ac:dyDescent="0.25">
      <c r="A426" s="175">
        <v>17</v>
      </c>
      <c r="B426" s="175">
        <v>567</v>
      </c>
      <c r="C426" s="175" t="s">
        <v>408</v>
      </c>
      <c r="D426" s="175" t="s">
        <v>650</v>
      </c>
      <c r="E426" s="176">
        <v>35</v>
      </c>
      <c r="F426" s="176">
        <v>5</v>
      </c>
    </row>
    <row r="427" spans="1:6" customFormat="1" ht="15" x14ac:dyDescent="0.25">
      <c r="A427" s="175">
        <v>17</v>
      </c>
      <c r="B427" s="175">
        <v>570</v>
      </c>
      <c r="C427" s="175" t="s">
        <v>409</v>
      </c>
      <c r="D427" s="175" t="s">
        <v>409</v>
      </c>
      <c r="E427" s="176">
        <v>70</v>
      </c>
      <c r="F427" s="176">
        <v>5</v>
      </c>
    </row>
    <row r="428" spans="1:6" customFormat="1" ht="15" x14ac:dyDescent="0.25">
      <c r="A428" s="175">
        <v>17</v>
      </c>
      <c r="B428" s="175">
        <v>579</v>
      </c>
      <c r="C428" s="175" t="s">
        <v>410</v>
      </c>
      <c r="D428" s="175" t="s">
        <v>735</v>
      </c>
      <c r="E428" s="176">
        <v>5</v>
      </c>
      <c r="F428" s="176">
        <v>0</v>
      </c>
    </row>
    <row r="429" spans="1:6" customFormat="1" ht="15" x14ac:dyDescent="0.25">
      <c r="A429" s="175">
        <v>17</v>
      </c>
      <c r="B429" s="175">
        <v>585</v>
      </c>
      <c r="C429" s="175" t="s">
        <v>411</v>
      </c>
      <c r="D429" s="175" t="s">
        <v>498</v>
      </c>
      <c r="E429" s="176">
        <v>5</v>
      </c>
      <c r="F429" s="176">
        <v>45</v>
      </c>
    </row>
    <row r="430" spans="1:6" customFormat="1" ht="15" x14ac:dyDescent="0.25">
      <c r="A430" s="175">
        <v>17</v>
      </c>
      <c r="B430" s="175">
        <v>590</v>
      </c>
      <c r="C430" s="175" t="s">
        <v>765</v>
      </c>
      <c r="D430" s="175" t="s">
        <v>498</v>
      </c>
      <c r="E430" s="176">
        <v>100</v>
      </c>
      <c r="F430" s="176">
        <v>5</v>
      </c>
    </row>
    <row r="431" spans="1:6" customFormat="1" ht="15" x14ac:dyDescent="0.25">
      <c r="A431" s="175">
        <v>17</v>
      </c>
      <c r="B431" s="175">
        <v>601</v>
      </c>
      <c r="C431" s="175" t="s">
        <v>412</v>
      </c>
      <c r="D431" s="175" t="s">
        <v>498</v>
      </c>
      <c r="E431" s="176">
        <v>50</v>
      </c>
      <c r="F431" s="176">
        <v>5</v>
      </c>
    </row>
    <row r="432" spans="1:6" customFormat="1" ht="15" x14ac:dyDescent="0.25">
      <c r="A432" s="175">
        <v>18</v>
      </c>
      <c r="B432" s="175">
        <v>19</v>
      </c>
      <c r="C432" s="175" t="s">
        <v>413</v>
      </c>
      <c r="D432" s="175" t="s">
        <v>571</v>
      </c>
      <c r="E432" s="176">
        <v>15</v>
      </c>
      <c r="F432" s="176">
        <v>2.42</v>
      </c>
    </row>
    <row r="433" spans="1:6" customFormat="1" ht="15" x14ac:dyDescent="0.25">
      <c r="A433" s="175">
        <v>18</v>
      </c>
      <c r="B433" s="175">
        <v>174</v>
      </c>
      <c r="C433" s="175" t="s">
        <v>414</v>
      </c>
      <c r="D433" s="175" t="s">
        <v>712</v>
      </c>
      <c r="E433" s="176">
        <v>45</v>
      </c>
      <c r="F433" s="176">
        <v>5</v>
      </c>
    </row>
    <row r="434" spans="1:6" customFormat="1" ht="15" x14ac:dyDescent="0.25">
      <c r="A434" s="175">
        <v>18</v>
      </c>
      <c r="B434" s="175">
        <v>187</v>
      </c>
      <c r="C434" s="175" t="s">
        <v>415</v>
      </c>
      <c r="D434" s="175" t="s">
        <v>564</v>
      </c>
      <c r="E434" s="176">
        <v>15</v>
      </c>
      <c r="F434" s="176">
        <v>0</v>
      </c>
    </row>
    <row r="435" spans="1:6" customFormat="1" ht="15" x14ac:dyDescent="0.25">
      <c r="A435" s="175">
        <v>18</v>
      </c>
      <c r="B435" s="175">
        <v>229</v>
      </c>
      <c r="C435" s="175" t="s">
        <v>416</v>
      </c>
      <c r="D435" s="175" t="s">
        <v>616</v>
      </c>
      <c r="E435" s="176">
        <v>20</v>
      </c>
      <c r="F435" s="176">
        <v>1.85</v>
      </c>
    </row>
    <row r="436" spans="1:6" customFormat="1" ht="15" x14ac:dyDescent="0.25">
      <c r="A436" s="175">
        <v>18</v>
      </c>
      <c r="B436" s="175">
        <v>253</v>
      </c>
      <c r="C436" s="175" t="s">
        <v>417</v>
      </c>
      <c r="D436" s="175" t="s">
        <v>563</v>
      </c>
      <c r="E436" s="176">
        <v>120</v>
      </c>
      <c r="F436" s="176">
        <v>45</v>
      </c>
    </row>
    <row r="437" spans="1:6" customFormat="1" ht="15" x14ac:dyDescent="0.25">
      <c r="A437" s="175">
        <v>18</v>
      </c>
      <c r="B437" s="175">
        <v>254</v>
      </c>
      <c r="C437" s="175" t="s">
        <v>418</v>
      </c>
      <c r="D437" s="175" t="s">
        <v>563</v>
      </c>
      <c r="E437" s="176">
        <v>75</v>
      </c>
      <c r="F437" s="176">
        <v>0</v>
      </c>
    </row>
    <row r="438" spans="1:6" customFormat="1" ht="15" x14ac:dyDescent="0.25">
      <c r="A438" s="175">
        <v>18</v>
      </c>
      <c r="B438" s="175">
        <v>356</v>
      </c>
      <c r="C438" s="175" t="s">
        <v>419</v>
      </c>
      <c r="D438" s="175" t="s">
        <v>661</v>
      </c>
      <c r="E438" s="176">
        <v>150</v>
      </c>
      <c r="F438" s="176">
        <v>35</v>
      </c>
    </row>
    <row r="439" spans="1:6" customFormat="1" ht="15" x14ac:dyDescent="0.25">
      <c r="A439" s="175">
        <v>18</v>
      </c>
      <c r="B439" s="175">
        <v>357</v>
      </c>
      <c r="C439" s="175" t="s">
        <v>420</v>
      </c>
      <c r="D439" s="175" t="s">
        <v>661</v>
      </c>
      <c r="E439" s="176">
        <v>90</v>
      </c>
      <c r="F439" s="176">
        <v>10</v>
      </c>
    </row>
    <row r="440" spans="1:6" customFormat="1" ht="15" x14ac:dyDescent="0.25">
      <c r="A440" s="175">
        <v>18</v>
      </c>
      <c r="B440" s="175">
        <v>370</v>
      </c>
      <c r="C440" s="175" t="s">
        <v>421</v>
      </c>
      <c r="D440" s="175" t="s">
        <v>538</v>
      </c>
      <c r="E440" s="176">
        <v>35</v>
      </c>
      <c r="F440" s="176">
        <v>5</v>
      </c>
    </row>
    <row r="441" spans="1:6" customFormat="1" ht="15" x14ac:dyDescent="0.25">
      <c r="A441" s="175">
        <v>18</v>
      </c>
      <c r="B441" s="175">
        <v>377</v>
      </c>
      <c r="C441" s="175" t="s">
        <v>422</v>
      </c>
      <c r="D441" s="175" t="s">
        <v>706</v>
      </c>
      <c r="E441" s="176">
        <v>5</v>
      </c>
      <c r="F441" s="176">
        <v>1.36</v>
      </c>
    </row>
    <row r="442" spans="1:6" customFormat="1" ht="15" x14ac:dyDescent="0.25">
      <c r="A442" s="175">
        <v>18</v>
      </c>
      <c r="B442" s="175">
        <v>381</v>
      </c>
      <c r="C442" s="175" t="s">
        <v>423</v>
      </c>
      <c r="D442" s="175" t="s">
        <v>734</v>
      </c>
      <c r="E442" s="176">
        <v>95</v>
      </c>
      <c r="F442" s="176">
        <v>0</v>
      </c>
    </row>
    <row r="443" spans="1:6" customFormat="1" ht="15" x14ac:dyDescent="0.25">
      <c r="A443" s="175">
        <v>18</v>
      </c>
      <c r="B443" s="175">
        <v>459</v>
      </c>
      <c r="C443" s="175" t="s">
        <v>424</v>
      </c>
      <c r="D443" s="175" t="s">
        <v>582</v>
      </c>
      <c r="E443" s="176">
        <v>10</v>
      </c>
      <c r="F443" s="176">
        <v>5</v>
      </c>
    </row>
    <row r="444" spans="1:6" customFormat="1" ht="15" x14ac:dyDescent="0.25">
      <c r="A444" s="175">
        <v>18</v>
      </c>
      <c r="B444" s="175">
        <v>466</v>
      </c>
      <c r="C444" s="175" t="s">
        <v>425</v>
      </c>
      <c r="D444" s="175" t="s">
        <v>669</v>
      </c>
      <c r="E444" s="176">
        <v>95</v>
      </c>
      <c r="F444" s="176">
        <v>10</v>
      </c>
    </row>
    <row r="445" spans="1:6" customFormat="1" ht="15" x14ac:dyDescent="0.25">
      <c r="A445" s="175">
        <v>18</v>
      </c>
      <c r="B445" s="175">
        <v>469</v>
      </c>
      <c r="C445" s="175" t="s">
        <v>426</v>
      </c>
      <c r="D445" s="175" t="s">
        <v>655</v>
      </c>
      <c r="E445" s="176">
        <v>5</v>
      </c>
      <c r="F445" s="176">
        <v>0.8</v>
      </c>
    </row>
    <row r="446" spans="1:6" customFormat="1" ht="15" x14ac:dyDescent="0.25">
      <c r="A446" s="175">
        <v>18</v>
      </c>
      <c r="B446" s="175">
        <v>501</v>
      </c>
      <c r="C446" s="175" t="s">
        <v>427</v>
      </c>
      <c r="D446" s="175" t="s">
        <v>605</v>
      </c>
      <c r="E446" s="176">
        <v>35</v>
      </c>
      <c r="F446" s="176">
        <v>5</v>
      </c>
    </row>
    <row r="447" spans="1:6" customFormat="1" ht="15" x14ac:dyDescent="0.25">
      <c r="A447" s="175">
        <v>18</v>
      </c>
      <c r="B447" s="175">
        <v>502</v>
      </c>
      <c r="C447" s="175" t="s">
        <v>428</v>
      </c>
      <c r="D447" s="175" t="s">
        <v>605</v>
      </c>
      <c r="E447" s="176">
        <v>70</v>
      </c>
      <c r="F447" s="176">
        <v>35</v>
      </c>
    </row>
    <row r="448" spans="1:6" customFormat="1" ht="15" x14ac:dyDescent="0.25">
      <c r="A448" s="175">
        <v>18</v>
      </c>
      <c r="B448" s="175">
        <v>524</v>
      </c>
      <c r="C448" s="175" t="s">
        <v>429</v>
      </c>
      <c r="D448" s="175" t="s">
        <v>556</v>
      </c>
      <c r="E448" s="176">
        <v>120</v>
      </c>
      <c r="F448" s="176">
        <v>15</v>
      </c>
    </row>
    <row r="449" spans="1:6" customFormat="1" ht="15" x14ac:dyDescent="0.25">
      <c r="A449" s="175">
        <v>18</v>
      </c>
      <c r="B449" s="175">
        <v>525</v>
      </c>
      <c r="C449" s="175" t="s">
        <v>430</v>
      </c>
      <c r="D449" s="175" t="s">
        <v>556</v>
      </c>
      <c r="E449" s="176">
        <v>55</v>
      </c>
      <c r="F449" s="176">
        <v>5</v>
      </c>
    </row>
    <row r="450" spans="1:6" customFormat="1" ht="15" x14ac:dyDescent="0.25">
      <c r="A450" s="175">
        <v>18</v>
      </c>
      <c r="B450" s="175">
        <v>526</v>
      </c>
      <c r="C450" s="175" t="s">
        <v>431</v>
      </c>
      <c r="D450" s="175" t="s">
        <v>705</v>
      </c>
      <c r="E450" s="176">
        <v>90</v>
      </c>
      <c r="F450" s="176">
        <v>10</v>
      </c>
    </row>
    <row r="451" spans="1:6" customFormat="1" ht="15" x14ac:dyDescent="0.25">
      <c r="A451" s="175">
        <v>18</v>
      </c>
      <c r="B451" s="175">
        <v>527</v>
      </c>
      <c r="C451" s="175" t="s">
        <v>432</v>
      </c>
      <c r="D451" s="175" t="s">
        <v>709</v>
      </c>
      <c r="E451" s="176">
        <v>65</v>
      </c>
      <c r="F451" s="176">
        <v>5</v>
      </c>
    </row>
    <row r="452" spans="1:6" customFormat="1" ht="15" x14ac:dyDescent="0.25">
      <c r="A452" s="175">
        <v>18</v>
      </c>
      <c r="B452" s="175">
        <v>568</v>
      </c>
      <c r="C452" s="175" t="s">
        <v>433</v>
      </c>
      <c r="D452" s="175" t="s">
        <v>737</v>
      </c>
      <c r="E452" s="176">
        <v>25</v>
      </c>
      <c r="F452" s="176">
        <v>1.978</v>
      </c>
    </row>
    <row r="453" spans="1:6" customFormat="1" ht="15" x14ac:dyDescent="0.25">
      <c r="A453" s="175">
        <v>18</v>
      </c>
      <c r="B453" s="175">
        <v>569</v>
      </c>
      <c r="C453" s="175" t="s">
        <v>434</v>
      </c>
      <c r="D453" s="175" t="s">
        <v>545</v>
      </c>
      <c r="E453" s="176">
        <v>30</v>
      </c>
      <c r="F453" s="176">
        <v>5</v>
      </c>
    </row>
    <row r="454" spans="1:6" customFormat="1" ht="15" x14ac:dyDescent="0.25">
      <c r="A454" s="175">
        <v>18</v>
      </c>
      <c r="B454" s="175">
        <v>603</v>
      </c>
      <c r="C454" s="175" t="s">
        <v>472</v>
      </c>
      <c r="D454" s="175" t="s">
        <v>472</v>
      </c>
      <c r="E454" s="176">
        <v>35</v>
      </c>
      <c r="F454" s="176">
        <v>5</v>
      </c>
    </row>
    <row r="455" spans="1:6" customFormat="1" ht="15" x14ac:dyDescent="0.25">
      <c r="A455" s="175">
        <v>18</v>
      </c>
      <c r="B455" s="175">
        <v>834</v>
      </c>
      <c r="C455" s="175" t="s">
        <v>766</v>
      </c>
      <c r="D455" s="175" t="s">
        <v>713</v>
      </c>
      <c r="E455" s="176">
        <v>90</v>
      </c>
      <c r="F455" s="176">
        <v>10</v>
      </c>
    </row>
  </sheetData>
  <autoFilter ref="A10:F455" xr:uid="{00000000-0009-0000-0000-000004000000}">
    <sortState xmlns:xlrd2="http://schemas.microsoft.com/office/spreadsheetml/2017/richdata2" ref="A11:F455">
      <sortCondition ref="A11:A455"/>
      <sortCondition ref="B11:B455"/>
    </sortState>
  </autoFilter>
  <mergeCells count="2">
    <mergeCell ref="E7:F7"/>
    <mergeCell ref="E8:F8"/>
  </mergeCells>
  <pageMargins left="0.23622047244094491" right="0.15748031496062992" top="0.23622047244094491" bottom="0.23622047244094491" header="0.15748031496062992" footer="0.15748031496062992"/>
  <pageSetup paperSize="9" scale="53" fitToHeight="0" orientation="landscape"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E365A-0416-4CDA-A4DC-8A4DF6B989DD}">
  <dimension ref="A1:G1140"/>
  <sheetViews>
    <sheetView topLeftCell="D1" workbookViewId="0">
      <selection activeCell="D7" sqref="D7"/>
    </sheetView>
  </sheetViews>
  <sheetFormatPr baseColWidth="10" defaultRowHeight="14.25" x14ac:dyDescent="0.2"/>
  <cols>
    <col min="1" max="1" width="23" style="177" hidden="1" customWidth="1"/>
    <col min="2" max="2" width="60.140625" style="177" hidden="1" customWidth="1"/>
    <col min="3" max="3" width="9.85546875" style="177" hidden="1" customWidth="1"/>
    <col min="4" max="4" width="67.42578125" style="177" customWidth="1"/>
    <col min="5" max="5" width="11.42578125" style="177"/>
    <col min="6" max="6" width="11.42578125" style="177" customWidth="1"/>
    <col min="7" max="7" width="25.85546875" style="177" hidden="1" customWidth="1"/>
    <col min="8" max="9" width="11.42578125" style="177" customWidth="1"/>
    <col min="10" max="16384" width="11.42578125" style="177"/>
  </cols>
  <sheetData>
    <row r="1" spans="1:7" ht="18" x14ac:dyDescent="0.25">
      <c r="A1" s="177" t="s">
        <v>1070</v>
      </c>
      <c r="B1" s="177" t="s">
        <v>70</v>
      </c>
      <c r="C1" s="186" t="s">
        <v>69</v>
      </c>
      <c r="D1" s="178" t="s">
        <v>1073</v>
      </c>
      <c r="G1" s="177" t="s">
        <v>1070</v>
      </c>
    </row>
    <row r="2" spans="1:7" ht="15" x14ac:dyDescent="0.2">
      <c r="A2" t="s">
        <v>852</v>
      </c>
      <c r="B2" t="s">
        <v>774</v>
      </c>
      <c r="C2">
        <v>575</v>
      </c>
      <c r="D2" s="179" t="s">
        <v>1082</v>
      </c>
      <c r="E2" s="180"/>
      <c r="G2" s="177" t="s">
        <v>852</v>
      </c>
    </row>
    <row r="3" spans="1:7" ht="15" x14ac:dyDescent="0.2">
      <c r="A3" t="s">
        <v>852</v>
      </c>
      <c r="B3" t="s">
        <v>354</v>
      </c>
      <c r="C3">
        <v>40</v>
      </c>
      <c r="D3" s="179" t="s">
        <v>1074</v>
      </c>
      <c r="E3" s="180"/>
      <c r="G3" s="177" t="s">
        <v>844</v>
      </c>
    </row>
    <row r="4" spans="1:7" ht="15" x14ac:dyDescent="0.2">
      <c r="A4" t="s">
        <v>852</v>
      </c>
      <c r="B4" t="s">
        <v>359</v>
      </c>
      <c r="C4">
        <v>130</v>
      </c>
      <c r="D4" s="179" t="s">
        <v>1075</v>
      </c>
      <c r="E4" s="180"/>
      <c r="G4" s="177" t="s">
        <v>941</v>
      </c>
    </row>
    <row r="5" spans="1:7" ht="15" x14ac:dyDescent="0.2">
      <c r="A5" t="s">
        <v>844</v>
      </c>
      <c r="B5" t="s">
        <v>781</v>
      </c>
      <c r="C5">
        <v>513</v>
      </c>
      <c r="D5" s="179"/>
      <c r="E5" s="180"/>
      <c r="G5" s="177" t="s">
        <v>901</v>
      </c>
    </row>
    <row r="6" spans="1:7" ht="15" x14ac:dyDescent="0.2">
      <c r="A6" t="s">
        <v>844</v>
      </c>
      <c r="B6" t="s">
        <v>308</v>
      </c>
      <c r="C6">
        <v>368</v>
      </c>
      <c r="D6" s="180"/>
      <c r="E6" s="180"/>
      <c r="G6" s="177" t="s">
        <v>1040</v>
      </c>
    </row>
    <row r="7" spans="1:7" ht="15.75" x14ac:dyDescent="0.2">
      <c r="A7" t="s">
        <v>941</v>
      </c>
      <c r="B7" t="s">
        <v>110</v>
      </c>
      <c r="C7">
        <v>216</v>
      </c>
      <c r="D7" s="174"/>
      <c r="E7" s="180"/>
      <c r="G7" s="177" t="s">
        <v>972</v>
      </c>
    </row>
    <row r="8" spans="1:7" ht="15.75" x14ac:dyDescent="0.25">
      <c r="A8" t="s">
        <v>901</v>
      </c>
      <c r="B8" t="s">
        <v>323</v>
      </c>
      <c r="C8">
        <v>170</v>
      </c>
      <c r="D8" s="181" t="s">
        <v>1071</v>
      </c>
      <c r="E8" s="182" t="s">
        <v>1072</v>
      </c>
      <c r="G8" s="177" t="s">
        <v>930</v>
      </c>
    </row>
    <row r="9" spans="1:7" ht="15" x14ac:dyDescent="0.2">
      <c r="A9" t="s">
        <v>1040</v>
      </c>
      <c r="B9" t="s">
        <v>115</v>
      </c>
      <c r="C9">
        <v>366</v>
      </c>
      <c r="D9" s="183" t="str" cm="1">
        <f t="array" ref="D9">IFERROR(_xlfn._xlws.SORT(_xlfn._xlws.FILTER(B2:C447,A2:A447=$D$7,""),2),"")</f>
        <v/>
      </c>
      <c r="E9" s="184"/>
      <c r="G9" s="177" t="s">
        <v>873</v>
      </c>
    </row>
    <row r="10" spans="1:7" ht="15" x14ac:dyDescent="0.2">
      <c r="A10" t="s">
        <v>1040</v>
      </c>
      <c r="B10" t="s">
        <v>116</v>
      </c>
      <c r="C10">
        <v>367</v>
      </c>
      <c r="D10" s="183"/>
      <c r="E10" s="184"/>
      <c r="G10" s="177" t="s">
        <v>984</v>
      </c>
    </row>
    <row r="11" spans="1:7" ht="15" x14ac:dyDescent="0.2">
      <c r="A11" t="s">
        <v>972</v>
      </c>
      <c r="B11" t="s">
        <v>272</v>
      </c>
      <c r="C11">
        <v>1</v>
      </c>
      <c r="D11" s="183"/>
      <c r="E11" s="184"/>
      <c r="G11" s="177" t="s">
        <v>974</v>
      </c>
    </row>
    <row r="12" spans="1:7" ht="15" x14ac:dyDescent="0.2">
      <c r="A12" t="s">
        <v>930</v>
      </c>
      <c r="B12" t="s">
        <v>177</v>
      </c>
      <c r="C12">
        <v>279</v>
      </c>
      <c r="D12" s="183"/>
      <c r="E12" s="184"/>
      <c r="G12" s="177" t="s">
        <v>924</v>
      </c>
    </row>
    <row r="13" spans="1:7" ht="15" x14ac:dyDescent="0.2">
      <c r="A13" t="s">
        <v>873</v>
      </c>
      <c r="B13" t="s">
        <v>383</v>
      </c>
      <c r="C13">
        <v>205</v>
      </c>
      <c r="D13" s="183"/>
      <c r="E13" s="184"/>
      <c r="G13" s="177" t="s">
        <v>899</v>
      </c>
    </row>
    <row r="14" spans="1:7" ht="15" x14ac:dyDescent="0.2">
      <c r="A14" t="s">
        <v>873</v>
      </c>
      <c r="B14" t="s">
        <v>391</v>
      </c>
      <c r="C14">
        <v>565</v>
      </c>
      <c r="D14" s="183"/>
      <c r="E14" s="184"/>
      <c r="G14" s="177" t="s">
        <v>1036</v>
      </c>
    </row>
    <row r="15" spans="1:7" ht="15" x14ac:dyDescent="0.2">
      <c r="A15" t="s">
        <v>984</v>
      </c>
      <c r="B15" t="s">
        <v>211</v>
      </c>
      <c r="C15">
        <v>221</v>
      </c>
      <c r="D15" s="183"/>
      <c r="E15" s="184"/>
      <c r="G15" s="177" t="s">
        <v>1055</v>
      </c>
    </row>
    <row r="16" spans="1:7" ht="15" x14ac:dyDescent="0.2">
      <c r="A16" t="s">
        <v>974</v>
      </c>
      <c r="B16" t="s">
        <v>291</v>
      </c>
      <c r="C16">
        <v>118</v>
      </c>
      <c r="D16" s="183"/>
      <c r="E16" s="184"/>
      <c r="G16" s="177" t="s">
        <v>900</v>
      </c>
    </row>
    <row r="17" spans="1:7" ht="15" x14ac:dyDescent="0.2">
      <c r="A17" t="s">
        <v>924</v>
      </c>
      <c r="B17" t="s">
        <v>294</v>
      </c>
      <c r="C17">
        <v>190</v>
      </c>
      <c r="D17" s="183"/>
      <c r="E17" s="184"/>
      <c r="G17" s="177" t="s">
        <v>830</v>
      </c>
    </row>
    <row r="18" spans="1:7" ht="15" x14ac:dyDescent="0.2">
      <c r="A18" t="s">
        <v>899</v>
      </c>
      <c r="B18" t="s">
        <v>289</v>
      </c>
      <c r="C18">
        <v>55</v>
      </c>
      <c r="D18" s="183"/>
      <c r="E18" s="184"/>
      <c r="G18" s="177" t="s">
        <v>832</v>
      </c>
    </row>
    <row r="19" spans="1:7" ht="15" x14ac:dyDescent="0.2">
      <c r="A19" t="s">
        <v>1036</v>
      </c>
      <c r="B19" t="s">
        <v>358</v>
      </c>
      <c r="C19">
        <v>70</v>
      </c>
      <c r="D19" s="183"/>
      <c r="E19" s="184"/>
      <c r="G19" s="177" t="s">
        <v>836</v>
      </c>
    </row>
    <row r="20" spans="1:7" ht="15" x14ac:dyDescent="0.2">
      <c r="A20" t="s">
        <v>1055</v>
      </c>
      <c r="B20" t="s">
        <v>97</v>
      </c>
      <c r="C20">
        <v>528</v>
      </c>
      <c r="D20" s="183"/>
      <c r="E20" s="184"/>
      <c r="G20" s="177" t="s">
        <v>1066</v>
      </c>
    </row>
    <row r="21" spans="1:7" ht="15" x14ac:dyDescent="0.2">
      <c r="A21" t="s">
        <v>900</v>
      </c>
      <c r="B21" t="s">
        <v>356</v>
      </c>
      <c r="C21">
        <v>57</v>
      </c>
      <c r="D21" s="183"/>
      <c r="E21" s="184"/>
      <c r="G21" s="177" t="s">
        <v>986</v>
      </c>
    </row>
    <row r="22" spans="1:7" ht="15" x14ac:dyDescent="0.2">
      <c r="A22" t="s">
        <v>830</v>
      </c>
      <c r="B22" t="s">
        <v>813</v>
      </c>
      <c r="C22">
        <v>574</v>
      </c>
      <c r="D22" s="183"/>
      <c r="E22" s="184"/>
      <c r="G22" s="177" t="s">
        <v>823</v>
      </c>
    </row>
    <row r="23" spans="1:7" ht="15" x14ac:dyDescent="0.2">
      <c r="A23" t="s">
        <v>830</v>
      </c>
      <c r="B23" t="s">
        <v>181</v>
      </c>
      <c r="C23">
        <v>438</v>
      </c>
      <c r="D23" s="183"/>
      <c r="E23" s="184"/>
      <c r="G23" s="177" t="s">
        <v>967</v>
      </c>
    </row>
    <row r="24" spans="1:7" ht="15" x14ac:dyDescent="0.2">
      <c r="A24" t="s">
        <v>830</v>
      </c>
      <c r="B24" t="s">
        <v>182</v>
      </c>
      <c r="C24">
        <v>439</v>
      </c>
      <c r="D24" s="183"/>
      <c r="E24" s="184"/>
      <c r="G24" s="177" t="s">
        <v>1023</v>
      </c>
    </row>
    <row r="25" spans="1:7" ht="15" x14ac:dyDescent="0.2">
      <c r="A25" t="s">
        <v>830</v>
      </c>
      <c r="B25" t="s">
        <v>184</v>
      </c>
      <c r="C25">
        <v>441</v>
      </c>
      <c r="D25" s="183"/>
      <c r="E25" s="184"/>
      <c r="G25" s="177" t="s">
        <v>1004</v>
      </c>
    </row>
    <row r="26" spans="1:7" ht="15" x14ac:dyDescent="0.2">
      <c r="A26" t="s">
        <v>830</v>
      </c>
      <c r="B26" t="s">
        <v>183</v>
      </c>
      <c r="C26">
        <v>440</v>
      </c>
      <c r="D26" s="183"/>
      <c r="E26" s="184"/>
      <c r="G26" s="177" t="s">
        <v>914</v>
      </c>
    </row>
    <row r="27" spans="1:7" ht="15" x14ac:dyDescent="0.2">
      <c r="A27" t="s">
        <v>830</v>
      </c>
      <c r="B27" t="s">
        <v>439</v>
      </c>
      <c r="C27">
        <v>599</v>
      </c>
      <c r="D27" s="183"/>
      <c r="E27" s="184"/>
      <c r="G27" s="177" t="s">
        <v>886</v>
      </c>
    </row>
    <row r="28" spans="1:7" ht="15" x14ac:dyDescent="0.2">
      <c r="A28" t="s">
        <v>832</v>
      </c>
      <c r="B28" t="s">
        <v>1087</v>
      </c>
      <c r="C28">
        <v>606</v>
      </c>
      <c r="D28" s="183"/>
      <c r="E28" s="184"/>
      <c r="G28" s="177" t="s">
        <v>1024</v>
      </c>
    </row>
    <row r="29" spans="1:7" ht="15" x14ac:dyDescent="0.2">
      <c r="A29" t="s">
        <v>832</v>
      </c>
      <c r="B29" t="s">
        <v>185</v>
      </c>
      <c r="C29">
        <v>300</v>
      </c>
      <c r="D29" s="183"/>
      <c r="E29" s="184"/>
      <c r="G29" s="177" t="s">
        <v>906</v>
      </c>
    </row>
    <row r="30" spans="1:7" ht="15" x14ac:dyDescent="0.2">
      <c r="A30" t="s">
        <v>832</v>
      </c>
      <c r="B30" t="s">
        <v>199</v>
      </c>
      <c r="C30">
        <v>351</v>
      </c>
      <c r="D30" s="183"/>
      <c r="E30" s="184"/>
      <c r="G30" s="177" t="s">
        <v>989</v>
      </c>
    </row>
    <row r="31" spans="1:7" ht="15" x14ac:dyDescent="0.2">
      <c r="A31" t="s">
        <v>832</v>
      </c>
      <c r="B31" t="s">
        <v>192</v>
      </c>
      <c r="C31">
        <v>314</v>
      </c>
      <c r="D31" s="183"/>
      <c r="E31" s="184"/>
      <c r="G31" s="177" t="s">
        <v>964</v>
      </c>
    </row>
    <row r="32" spans="1:7" ht="15" x14ac:dyDescent="0.2">
      <c r="A32" t="s">
        <v>832</v>
      </c>
      <c r="B32" t="s">
        <v>806</v>
      </c>
      <c r="C32">
        <v>305</v>
      </c>
      <c r="D32" s="183"/>
      <c r="E32" s="184"/>
      <c r="G32" s="177" t="s">
        <v>995</v>
      </c>
    </row>
    <row r="33" spans="1:7" ht="15" x14ac:dyDescent="0.2">
      <c r="A33" t="s">
        <v>832</v>
      </c>
      <c r="B33" t="s">
        <v>195</v>
      </c>
      <c r="C33">
        <v>332</v>
      </c>
      <c r="D33" s="183"/>
      <c r="E33" s="184"/>
      <c r="G33" s="177" t="s">
        <v>840</v>
      </c>
    </row>
    <row r="34" spans="1:7" ht="15" x14ac:dyDescent="0.2">
      <c r="A34" t="s">
        <v>832</v>
      </c>
      <c r="B34" t="s">
        <v>204</v>
      </c>
      <c r="C34">
        <v>588</v>
      </c>
      <c r="D34" s="183"/>
      <c r="E34" s="184"/>
      <c r="G34" s="177" t="s">
        <v>1050</v>
      </c>
    </row>
    <row r="35" spans="1:7" ht="15" x14ac:dyDescent="0.2">
      <c r="A35" t="s">
        <v>832</v>
      </c>
      <c r="B35" t="s">
        <v>808</v>
      </c>
      <c r="C35">
        <v>586</v>
      </c>
      <c r="D35" s="183"/>
      <c r="E35" s="184"/>
      <c r="G35" s="177" t="s">
        <v>944</v>
      </c>
    </row>
    <row r="36" spans="1:7" ht="15" x14ac:dyDescent="0.2">
      <c r="A36" t="s">
        <v>832</v>
      </c>
      <c r="B36" t="s">
        <v>807</v>
      </c>
      <c r="C36">
        <v>329</v>
      </c>
      <c r="D36" s="183"/>
      <c r="E36" s="184"/>
      <c r="G36" s="177" t="s">
        <v>853</v>
      </c>
    </row>
    <row r="37" spans="1:7" ht="15" x14ac:dyDescent="0.2">
      <c r="A37" t="s">
        <v>832</v>
      </c>
      <c r="B37" t="s">
        <v>205</v>
      </c>
      <c r="C37">
        <v>598</v>
      </c>
      <c r="D37" s="183"/>
      <c r="E37" s="184"/>
      <c r="G37" s="177" t="s">
        <v>1000</v>
      </c>
    </row>
    <row r="38" spans="1:7" ht="15" x14ac:dyDescent="0.2">
      <c r="A38" t="s">
        <v>832</v>
      </c>
      <c r="B38" t="s">
        <v>186</v>
      </c>
      <c r="C38">
        <v>301</v>
      </c>
      <c r="D38" s="183"/>
      <c r="E38" s="184"/>
      <c r="G38" s="177" t="s">
        <v>1038</v>
      </c>
    </row>
    <row r="39" spans="1:7" ht="15" x14ac:dyDescent="0.2">
      <c r="A39" t="s">
        <v>832</v>
      </c>
      <c r="B39" t="s">
        <v>196</v>
      </c>
      <c r="C39">
        <v>333</v>
      </c>
      <c r="D39" s="183"/>
      <c r="E39" s="184"/>
      <c r="G39" s="177" t="s">
        <v>858</v>
      </c>
    </row>
    <row r="40" spans="1:7" ht="15" x14ac:dyDescent="0.2">
      <c r="A40" t="s">
        <v>832</v>
      </c>
      <c r="B40" t="s">
        <v>187</v>
      </c>
      <c r="C40">
        <v>302</v>
      </c>
      <c r="D40" s="183"/>
      <c r="E40" s="184"/>
      <c r="G40" s="177" t="s">
        <v>942</v>
      </c>
    </row>
    <row r="41" spans="1:7" ht="15" x14ac:dyDescent="0.2">
      <c r="A41" t="s">
        <v>832</v>
      </c>
      <c r="B41" t="s">
        <v>193</v>
      </c>
      <c r="C41">
        <v>315</v>
      </c>
      <c r="D41" s="183"/>
      <c r="E41" s="184"/>
      <c r="G41" s="177" t="s">
        <v>1031</v>
      </c>
    </row>
    <row r="42" spans="1:7" ht="15" x14ac:dyDescent="0.2">
      <c r="A42" t="s">
        <v>832</v>
      </c>
      <c r="B42" t="s">
        <v>188</v>
      </c>
      <c r="C42">
        <v>304</v>
      </c>
      <c r="D42" s="183"/>
      <c r="E42" s="184"/>
      <c r="G42" s="177" t="s">
        <v>996</v>
      </c>
    </row>
    <row r="43" spans="1:7" ht="15" x14ac:dyDescent="0.2">
      <c r="A43" t="s">
        <v>832</v>
      </c>
      <c r="B43" t="s">
        <v>191</v>
      </c>
      <c r="C43">
        <v>313</v>
      </c>
      <c r="D43" s="183"/>
      <c r="E43" s="184"/>
      <c r="G43" s="177" t="s">
        <v>923</v>
      </c>
    </row>
    <row r="44" spans="1:7" ht="15" x14ac:dyDescent="0.2">
      <c r="A44" t="s">
        <v>832</v>
      </c>
      <c r="B44" t="s">
        <v>189</v>
      </c>
      <c r="C44">
        <v>306</v>
      </c>
      <c r="D44" s="183"/>
      <c r="E44" s="184"/>
      <c r="G44" s="177" t="s">
        <v>865</v>
      </c>
    </row>
    <row r="45" spans="1:7" ht="15" x14ac:dyDescent="0.2">
      <c r="A45" t="s">
        <v>832</v>
      </c>
      <c r="B45" t="s">
        <v>197</v>
      </c>
      <c r="C45">
        <v>334</v>
      </c>
      <c r="D45" s="183"/>
      <c r="E45" s="184"/>
      <c r="G45" s="177" t="s">
        <v>870</v>
      </c>
    </row>
    <row r="46" spans="1:7" ht="15" x14ac:dyDescent="0.2">
      <c r="A46" t="s">
        <v>832</v>
      </c>
      <c r="B46" t="s">
        <v>190</v>
      </c>
      <c r="C46">
        <v>307</v>
      </c>
      <c r="D46" s="183"/>
      <c r="E46" s="184"/>
      <c r="G46" s="177" t="s">
        <v>970</v>
      </c>
    </row>
    <row r="47" spans="1:7" ht="15" x14ac:dyDescent="0.2">
      <c r="A47" t="s">
        <v>832</v>
      </c>
      <c r="B47" t="s">
        <v>203</v>
      </c>
      <c r="C47">
        <v>587</v>
      </c>
      <c r="D47" s="183"/>
      <c r="E47" s="184"/>
      <c r="G47" s="177" t="s">
        <v>878</v>
      </c>
    </row>
    <row r="48" spans="1:7" ht="15" x14ac:dyDescent="0.2">
      <c r="A48" t="s">
        <v>832</v>
      </c>
      <c r="B48" t="s">
        <v>1096</v>
      </c>
      <c r="C48">
        <v>608</v>
      </c>
      <c r="D48" s="183"/>
      <c r="E48" s="184"/>
      <c r="G48" s="177" t="s">
        <v>980</v>
      </c>
    </row>
    <row r="49" spans="1:7" ht="15" x14ac:dyDescent="0.2">
      <c r="A49" t="s">
        <v>832</v>
      </c>
      <c r="B49" t="s">
        <v>200</v>
      </c>
      <c r="C49">
        <v>352</v>
      </c>
      <c r="D49" s="183"/>
      <c r="E49" s="184"/>
      <c r="G49" s="177" t="s">
        <v>861</v>
      </c>
    </row>
    <row r="50" spans="1:7" ht="15" x14ac:dyDescent="0.2">
      <c r="A50" t="s">
        <v>832</v>
      </c>
      <c r="B50" t="s">
        <v>194</v>
      </c>
      <c r="C50">
        <v>328</v>
      </c>
      <c r="D50" s="183"/>
      <c r="E50" s="184"/>
      <c r="G50" s="177" t="s">
        <v>872</v>
      </c>
    </row>
    <row r="51" spans="1:7" ht="15" x14ac:dyDescent="0.2">
      <c r="A51" t="s">
        <v>832</v>
      </c>
      <c r="B51" t="s">
        <v>198</v>
      </c>
      <c r="C51">
        <v>338</v>
      </c>
      <c r="D51" s="183"/>
      <c r="E51" s="184"/>
      <c r="G51" s="177" t="s">
        <v>916</v>
      </c>
    </row>
    <row r="52" spans="1:7" ht="15" x14ac:dyDescent="0.2">
      <c r="A52" t="s">
        <v>832</v>
      </c>
      <c r="B52" t="s">
        <v>201</v>
      </c>
      <c r="C52">
        <v>353</v>
      </c>
      <c r="D52" s="183"/>
      <c r="E52" s="184"/>
      <c r="G52" s="177" t="s">
        <v>946</v>
      </c>
    </row>
    <row r="53" spans="1:7" ht="15" x14ac:dyDescent="0.2">
      <c r="A53" t="s">
        <v>832</v>
      </c>
      <c r="B53" t="s">
        <v>202</v>
      </c>
      <c r="C53">
        <v>581</v>
      </c>
      <c r="D53" s="183"/>
      <c r="E53" s="184"/>
      <c r="G53" s="177" t="s">
        <v>958</v>
      </c>
    </row>
    <row r="54" spans="1:7" ht="15" x14ac:dyDescent="0.2">
      <c r="A54" t="s">
        <v>832</v>
      </c>
      <c r="B54" t="s">
        <v>766</v>
      </c>
      <c r="C54">
        <v>834</v>
      </c>
      <c r="D54" s="183"/>
      <c r="E54" s="184"/>
      <c r="G54" s="177" t="s">
        <v>915</v>
      </c>
    </row>
    <row r="55" spans="1:7" ht="15" x14ac:dyDescent="0.2">
      <c r="A55" s="185" t="s">
        <v>832</v>
      </c>
      <c r="B55" s="185" t="s">
        <v>1107</v>
      </c>
      <c r="C55">
        <v>611</v>
      </c>
      <c r="D55" s="183"/>
      <c r="E55" s="184"/>
      <c r="G55" s="177" t="s">
        <v>975</v>
      </c>
    </row>
    <row r="56" spans="1:7" ht="15" x14ac:dyDescent="0.2">
      <c r="A56" t="s">
        <v>836</v>
      </c>
      <c r="B56" t="s">
        <v>348</v>
      </c>
      <c r="C56">
        <v>551</v>
      </c>
      <c r="D56" s="183"/>
      <c r="E56" s="184"/>
      <c r="G56" s="177" t="s">
        <v>994</v>
      </c>
    </row>
    <row r="57" spans="1:7" ht="15" x14ac:dyDescent="0.2">
      <c r="A57" t="s">
        <v>836</v>
      </c>
      <c r="B57" t="s">
        <v>764</v>
      </c>
      <c r="C57">
        <v>553</v>
      </c>
      <c r="D57" s="183"/>
      <c r="E57" s="184"/>
      <c r="G57" s="177" t="s">
        <v>985</v>
      </c>
    </row>
    <row r="58" spans="1:7" ht="15" x14ac:dyDescent="0.2">
      <c r="A58" t="s">
        <v>836</v>
      </c>
      <c r="B58" t="s">
        <v>346</v>
      </c>
      <c r="C58">
        <v>547</v>
      </c>
      <c r="D58" s="183"/>
      <c r="E58" s="184"/>
      <c r="G58" s="177" t="s">
        <v>1012</v>
      </c>
    </row>
    <row r="59" spans="1:7" ht="15" x14ac:dyDescent="0.2">
      <c r="A59" t="s">
        <v>836</v>
      </c>
      <c r="B59" t="s">
        <v>450</v>
      </c>
      <c r="C59">
        <v>555</v>
      </c>
      <c r="D59" s="183"/>
      <c r="E59" s="184"/>
      <c r="G59" s="177" t="s">
        <v>940</v>
      </c>
    </row>
    <row r="60" spans="1:7" ht="15" x14ac:dyDescent="0.2">
      <c r="A60" t="s">
        <v>836</v>
      </c>
      <c r="B60" t="s">
        <v>347</v>
      </c>
      <c r="C60">
        <v>548</v>
      </c>
      <c r="D60" s="180"/>
      <c r="E60" s="180"/>
      <c r="G60" s="177" t="s">
        <v>918</v>
      </c>
    </row>
    <row r="61" spans="1:7" ht="15" x14ac:dyDescent="0.2">
      <c r="A61" t="s">
        <v>836</v>
      </c>
      <c r="B61" t="s">
        <v>349</v>
      </c>
      <c r="C61">
        <v>552</v>
      </c>
      <c r="D61" s="180"/>
      <c r="E61" s="180"/>
      <c r="G61" s="177" t="s">
        <v>859</v>
      </c>
    </row>
    <row r="62" spans="1:7" ht="15" x14ac:dyDescent="0.2">
      <c r="A62" t="s">
        <v>836</v>
      </c>
      <c r="B62" t="s">
        <v>345</v>
      </c>
      <c r="C62">
        <v>546</v>
      </c>
      <c r="D62" s="180"/>
      <c r="E62" s="180"/>
      <c r="G62" s="177" t="s">
        <v>1026</v>
      </c>
    </row>
    <row r="63" spans="1:7" ht="15" x14ac:dyDescent="0.2">
      <c r="A63" t="s">
        <v>836</v>
      </c>
      <c r="B63" t="s">
        <v>449</v>
      </c>
      <c r="C63">
        <v>550</v>
      </c>
      <c r="D63" s="180"/>
      <c r="E63" s="180"/>
      <c r="G63" s="177" t="s">
        <v>1065</v>
      </c>
    </row>
    <row r="64" spans="1:7" ht="15" x14ac:dyDescent="0.2">
      <c r="A64" t="s">
        <v>836</v>
      </c>
      <c r="B64" t="s">
        <v>350</v>
      </c>
      <c r="C64">
        <v>584</v>
      </c>
      <c r="D64" s="180"/>
      <c r="E64" s="180"/>
      <c r="G64" s="177" t="s">
        <v>875</v>
      </c>
    </row>
    <row r="65" spans="1:7" ht="15" x14ac:dyDescent="0.2">
      <c r="A65" t="s">
        <v>836</v>
      </c>
      <c r="B65" t="s">
        <v>765</v>
      </c>
      <c r="C65">
        <v>590</v>
      </c>
      <c r="D65" s="180"/>
      <c r="E65" s="180"/>
      <c r="G65" s="177" t="s">
        <v>963</v>
      </c>
    </row>
    <row r="66" spans="1:7" ht="15" x14ac:dyDescent="0.2">
      <c r="A66" t="s">
        <v>836</v>
      </c>
      <c r="B66" t="s">
        <v>412</v>
      </c>
      <c r="C66">
        <v>601</v>
      </c>
      <c r="D66" s="180"/>
      <c r="E66" s="180"/>
      <c r="G66" s="177" t="s">
        <v>954</v>
      </c>
    </row>
    <row r="67" spans="1:7" ht="15" x14ac:dyDescent="0.2">
      <c r="A67" t="s">
        <v>836</v>
      </c>
      <c r="B67" t="s">
        <v>403</v>
      </c>
      <c r="C67">
        <v>558</v>
      </c>
      <c r="D67" s="180"/>
      <c r="E67" s="180"/>
      <c r="G67" s="177" t="s">
        <v>885</v>
      </c>
    </row>
    <row r="68" spans="1:7" ht="15" x14ac:dyDescent="0.2">
      <c r="A68" t="s">
        <v>836</v>
      </c>
      <c r="B68" t="s">
        <v>817</v>
      </c>
      <c r="C68">
        <v>556</v>
      </c>
      <c r="D68" s="180"/>
      <c r="E68" s="180"/>
      <c r="G68" s="177" t="s">
        <v>969</v>
      </c>
    </row>
    <row r="69" spans="1:7" ht="15" x14ac:dyDescent="0.2">
      <c r="A69" t="s">
        <v>836</v>
      </c>
      <c r="B69" t="s">
        <v>406</v>
      </c>
      <c r="C69">
        <v>562</v>
      </c>
      <c r="D69" s="180"/>
      <c r="E69" s="180"/>
      <c r="G69" s="177" t="s">
        <v>1054</v>
      </c>
    </row>
    <row r="70" spans="1:7" ht="15" x14ac:dyDescent="0.2">
      <c r="A70" t="s">
        <v>836</v>
      </c>
      <c r="B70" t="s">
        <v>404</v>
      </c>
      <c r="C70">
        <v>560</v>
      </c>
      <c r="D70" s="180"/>
      <c r="E70" s="180"/>
      <c r="G70" s="177" t="s">
        <v>1046</v>
      </c>
    </row>
    <row r="71" spans="1:7" ht="15" x14ac:dyDescent="0.2">
      <c r="A71" t="s">
        <v>836</v>
      </c>
      <c r="B71" t="s">
        <v>407</v>
      </c>
      <c r="C71">
        <v>563</v>
      </c>
      <c r="D71" s="180"/>
      <c r="E71" s="180"/>
      <c r="G71" s="177" t="s">
        <v>961</v>
      </c>
    </row>
    <row r="72" spans="1:7" ht="15" x14ac:dyDescent="0.2">
      <c r="A72" t="s">
        <v>836</v>
      </c>
      <c r="B72" t="s">
        <v>405</v>
      </c>
      <c r="C72">
        <v>561</v>
      </c>
      <c r="D72" s="180"/>
      <c r="E72" s="180"/>
      <c r="G72" s="177" t="s">
        <v>1002</v>
      </c>
    </row>
    <row r="73" spans="1:7" ht="15" x14ac:dyDescent="0.2">
      <c r="A73" t="s">
        <v>836</v>
      </c>
      <c r="B73" t="s">
        <v>402</v>
      </c>
      <c r="C73">
        <v>557</v>
      </c>
      <c r="D73" s="180"/>
      <c r="E73" s="180"/>
      <c r="G73" s="177" t="s">
        <v>943</v>
      </c>
    </row>
    <row r="74" spans="1:7" ht="15" x14ac:dyDescent="0.2">
      <c r="A74" t="s">
        <v>836</v>
      </c>
      <c r="B74" t="s">
        <v>411</v>
      </c>
      <c r="C74">
        <v>585</v>
      </c>
      <c r="D74" s="180"/>
      <c r="E74" s="180"/>
      <c r="G74" s="177" t="s">
        <v>1047</v>
      </c>
    </row>
    <row r="75" spans="1:7" ht="15" x14ac:dyDescent="0.2">
      <c r="A75" t="s">
        <v>1066</v>
      </c>
      <c r="B75" t="s">
        <v>206</v>
      </c>
      <c r="C75">
        <v>13</v>
      </c>
      <c r="D75" s="180"/>
      <c r="E75" s="180"/>
      <c r="G75" s="177" t="s">
        <v>1033</v>
      </c>
    </row>
    <row r="76" spans="1:7" ht="15" x14ac:dyDescent="0.2">
      <c r="A76" t="s">
        <v>986</v>
      </c>
      <c r="B76" t="s">
        <v>140</v>
      </c>
      <c r="C76">
        <v>316</v>
      </c>
      <c r="D76" s="180"/>
      <c r="E76" s="180"/>
      <c r="G76" s="177" t="s">
        <v>1030</v>
      </c>
    </row>
    <row r="77" spans="1:7" ht="15" x14ac:dyDescent="0.2">
      <c r="A77" t="s">
        <v>823</v>
      </c>
      <c r="B77" t="s">
        <v>241</v>
      </c>
      <c r="C77">
        <v>227</v>
      </c>
      <c r="D77" s="180"/>
      <c r="E77" s="180"/>
      <c r="G77" s="177" t="s">
        <v>929</v>
      </c>
    </row>
    <row r="78" spans="1:7" ht="15" x14ac:dyDescent="0.2">
      <c r="A78" t="s">
        <v>823</v>
      </c>
      <c r="B78" t="s">
        <v>240</v>
      </c>
      <c r="C78">
        <v>226</v>
      </c>
      <c r="D78" s="180"/>
      <c r="E78" s="180"/>
      <c r="G78" s="177" t="s">
        <v>968</v>
      </c>
    </row>
    <row r="79" spans="1:7" ht="15" x14ac:dyDescent="0.2">
      <c r="A79" t="s">
        <v>967</v>
      </c>
      <c r="B79" t="s">
        <v>117</v>
      </c>
      <c r="C79">
        <v>392</v>
      </c>
      <c r="D79" s="180"/>
      <c r="E79" s="180"/>
      <c r="G79" s="177" t="s">
        <v>866</v>
      </c>
    </row>
    <row r="80" spans="1:7" ht="15" x14ac:dyDescent="0.2">
      <c r="A80" t="s">
        <v>1023</v>
      </c>
      <c r="B80" t="s">
        <v>78</v>
      </c>
      <c r="C80">
        <v>135</v>
      </c>
      <c r="D80" s="180"/>
      <c r="E80" s="180"/>
      <c r="G80" s="177" t="s">
        <v>928</v>
      </c>
    </row>
    <row r="81" spans="1:7" ht="15" x14ac:dyDescent="0.2">
      <c r="A81" t="s">
        <v>1004</v>
      </c>
      <c r="B81" t="s">
        <v>283</v>
      </c>
      <c r="C81">
        <v>268</v>
      </c>
      <c r="D81" s="180"/>
      <c r="E81" s="180"/>
      <c r="G81" s="177" t="s">
        <v>931</v>
      </c>
    </row>
    <row r="82" spans="1:7" ht="15" x14ac:dyDescent="0.2">
      <c r="A82" t="s">
        <v>914</v>
      </c>
      <c r="B82" t="s">
        <v>1089</v>
      </c>
      <c r="C82">
        <v>100</v>
      </c>
      <c r="D82" s="180"/>
      <c r="E82" s="180"/>
      <c r="G82" s="177" t="s">
        <v>849</v>
      </c>
    </row>
    <row r="83" spans="1:7" ht="15" x14ac:dyDescent="0.2">
      <c r="A83" t="s">
        <v>886</v>
      </c>
      <c r="B83" t="s">
        <v>209</v>
      </c>
      <c r="C83">
        <v>119</v>
      </c>
      <c r="D83" s="180"/>
      <c r="E83" s="180"/>
      <c r="G83" s="177" t="s">
        <v>848</v>
      </c>
    </row>
    <row r="84" spans="1:7" ht="15" x14ac:dyDescent="0.2">
      <c r="A84" t="s">
        <v>1024</v>
      </c>
      <c r="B84" t="s">
        <v>76</v>
      </c>
      <c r="C84">
        <v>107</v>
      </c>
      <c r="D84" s="180"/>
      <c r="E84" s="180"/>
      <c r="G84" s="177" t="s">
        <v>819</v>
      </c>
    </row>
    <row r="85" spans="1:7" ht="15" x14ac:dyDescent="0.2">
      <c r="A85" t="s">
        <v>906</v>
      </c>
      <c r="B85" t="s">
        <v>442</v>
      </c>
      <c r="C85">
        <v>90</v>
      </c>
      <c r="D85" s="180"/>
      <c r="E85" s="180"/>
      <c r="G85" s="177" t="s">
        <v>842</v>
      </c>
    </row>
    <row r="86" spans="1:7" ht="15" x14ac:dyDescent="0.2">
      <c r="A86" t="s">
        <v>989</v>
      </c>
      <c r="B86" t="s">
        <v>130</v>
      </c>
      <c r="C86">
        <v>25</v>
      </c>
      <c r="D86" s="180"/>
      <c r="E86" s="180"/>
      <c r="G86" s="177" t="s">
        <v>841</v>
      </c>
    </row>
    <row r="87" spans="1:7" ht="15" x14ac:dyDescent="0.2">
      <c r="A87" t="s">
        <v>964</v>
      </c>
      <c r="B87" t="s">
        <v>382</v>
      </c>
      <c r="C87">
        <v>204</v>
      </c>
      <c r="D87" s="180"/>
      <c r="E87" s="180"/>
      <c r="G87" s="177" t="s">
        <v>833</v>
      </c>
    </row>
    <row r="88" spans="1:7" ht="15" x14ac:dyDescent="0.2">
      <c r="A88" t="s">
        <v>995</v>
      </c>
      <c r="B88" t="s">
        <v>376</v>
      </c>
      <c r="C88">
        <v>109</v>
      </c>
      <c r="D88" s="180"/>
      <c r="E88" s="180"/>
      <c r="G88" s="177" t="s">
        <v>959</v>
      </c>
    </row>
    <row r="89" spans="1:7" ht="15" x14ac:dyDescent="0.2">
      <c r="A89" t="s">
        <v>995</v>
      </c>
      <c r="B89" t="s">
        <v>375</v>
      </c>
      <c r="C89">
        <v>108</v>
      </c>
      <c r="D89" s="180"/>
      <c r="E89" s="180"/>
      <c r="G89" s="177" t="s">
        <v>1041</v>
      </c>
    </row>
    <row r="90" spans="1:7" ht="15" x14ac:dyDescent="0.2">
      <c r="A90" t="s">
        <v>840</v>
      </c>
      <c r="B90" t="s">
        <v>1092</v>
      </c>
      <c r="C90">
        <v>429</v>
      </c>
      <c r="D90" s="180"/>
      <c r="E90" s="180"/>
      <c r="G90" s="177" t="s">
        <v>825</v>
      </c>
    </row>
    <row r="91" spans="1:7" ht="15" x14ac:dyDescent="0.2">
      <c r="A91" t="s">
        <v>840</v>
      </c>
      <c r="B91" t="s">
        <v>336</v>
      </c>
      <c r="C91">
        <v>435</v>
      </c>
      <c r="D91" s="180"/>
      <c r="E91" s="180"/>
      <c r="G91" s="177" t="s">
        <v>839</v>
      </c>
    </row>
    <row r="92" spans="1:7" ht="15" x14ac:dyDescent="0.2">
      <c r="A92" t="s">
        <v>840</v>
      </c>
      <c r="B92" t="s">
        <v>331</v>
      </c>
      <c r="C92">
        <v>430</v>
      </c>
      <c r="D92" s="180"/>
      <c r="E92" s="180"/>
      <c r="G92" s="177" t="s">
        <v>982</v>
      </c>
    </row>
    <row r="93" spans="1:7" ht="15" x14ac:dyDescent="0.2">
      <c r="A93" t="s">
        <v>840</v>
      </c>
      <c r="B93" t="s">
        <v>332</v>
      </c>
      <c r="C93">
        <v>431</v>
      </c>
      <c r="D93" s="180"/>
      <c r="E93" s="180"/>
      <c r="G93" s="177" t="s">
        <v>957</v>
      </c>
    </row>
    <row r="94" spans="1:7" ht="15" x14ac:dyDescent="0.2">
      <c r="A94" t="s">
        <v>840</v>
      </c>
      <c r="B94" t="s">
        <v>333</v>
      </c>
      <c r="C94">
        <v>432</v>
      </c>
      <c r="D94" s="180"/>
      <c r="E94" s="180"/>
      <c r="G94" s="177" t="s">
        <v>828</v>
      </c>
    </row>
    <row r="95" spans="1:7" ht="15" x14ac:dyDescent="0.2">
      <c r="A95" t="s">
        <v>840</v>
      </c>
      <c r="B95" t="s">
        <v>334</v>
      </c>
      <c r="C95">
        <v>433</v>
      </c>
      <c r="D95" s="180"/>
      <c r="E95" s="180"/>
      <c r="G95" s="177" t="s">
        <v>1042</v>
      </c>
    </row>
    <row r="96" spans="1:7" ht="15" x14ac:dyDescent="0.2">
      <c r="A96" t="s">
        <v>840</v>
      </c>
      <c r="B96" t="s">
        <v>335</v>
      </c>
      <c r="C96">
        <v>434</v>
      </c>
      <c r="D96" s="180"/>
      <c r="E96" s="180"/>
      <c r="G96" s="177" t="s">
        <v>1035</v>
      </c>
    </row>
    <row r="97" spans="1:7" ht="15" x14ac:dyDescent="0.2">
      <c r="A97" t="s">
        <v>1050</v>
      </c>
      <c r="B97" t="s">
        <v>135</v>
      </c>
      <c r="C97">
        <v>81</v>
      </c>
      <c r="D97" s="180"/>
      <c r="E97" s="180"/>
      <c r="G97" s="177" t="s">
        <v>956</v>
      </c>
    </row>
    <row r="98" spans="1:7" ht="15" x14ac:dyDescent="0.2">
      <c r="A98" t="s">
        <v>944</v>
      </c>
      <c r="B98" t="s">
        <v>426</v>
      </c>
      <c r="C98">
        <v>469</v>
      </c>
      <c r="D98" s="180"/>
      <c r="E98" s="180"/>
      <c r="G98" s="177" t="s">
        <v>897</v>
      </c>
    </row>
    <row r="99" spans="1:7" ht="15" x14ac:dyDescent="0.2">
      <c r="A99" t="s">
        <v>853</v>
      </c>
      <c r="B99" t="s">
        <v>394</v>
      </c>
      <c r="C99">
        <v>143</v>
      </c>
      <c r="D99" s="180"/>
      <c r="E99" s="180"/>
      <c r="G99" s="177" t="s">
        <v>990</v>
      </c>
    </row>
    <row r="100" spans="1:7" ht="15" x14ac:dyDescent="0.2">
      <c r="A100" t="s">
        <v>853</v>
      </c>
      <c r="B100" t="s">
        <v>395</v>
      </c>
      <c r="C100">
        <v>144</v>
      </c>
      <c r="D100" s="180"/>
      <c r="E100" s="180"/>
      <c r="G100" s="177" t="s">
        <v>935</v>
      </c>
    </row>
    <row r="101" spans="1:7" ht="15" x14ac:dyDescent="0.2">
      <c r="A101" t="s">
        <v>1000</v>
      </c>
      <c r="B101" t="s">
        <v>392</v>
      </c>
      <c r="C101">
        <v>31</v>
      </c>
      <c r="D101" s="180"/>
      <c r="E101" s="180"/>
      <c r="G101" s="177" t="s">
        <v>1019</v>
      </c>
    </row>
    <row r="102" spans="1:7" ht="15" x14ac:dyDescent="0.2">
      <c r="A102" t="s">
        <v>1038</v>
      </c>
      <c r="B102" t="s">
        <v>421</v>
      </c>
      <c r="C102">
        <v>370</v>
      </c>
      <c r="D102" s="180"/>
      <c r="E102" s="180"/>
      <c r="G102" s="177" t="s">
        <v>1021</v>
      </c>
    </row>
    <row r="103" spans="1:7" ht="15" x14ac:dyDescent="0.2">
      <c r="A103" t="s">
        <v>858</v>
      </c>
      <c r="B103" t="s">
        <v>393</v>
      </c>
      <c r="C103">
        <v>32</v>
      </c>
      <c r="D103" s="180"/>
      <c r="E103" s="180"/>
      <c r="G103" s="177" t="s">
        <v>862</v>
      </c>
    </row>
    <row r="104" spans="1:7" ht="15" x14ac:dyDescent="0.2">
      <c r="A104" t="s">
        <v>858</v>
      </c>
      <c r="B104" t="s">
        <v>423</v>
      </c>
      <c r="C104">
        <v>381</v>
      </c>
      <c r="D104" s="180"/>
      <c r="E104" s="180"/>
      <c r="G104" s="177" t="s">
        <v>1018</v>
      </c>
    </row>
    <row r="105" spans="1:7" ht="15" x14ac:dyDescent="0.2">
      <c r="A105" t="s">
        <v>942</v>
      </c>
      <c r="B105" t="s">
        <v>95</v>
      </c>
      <c r="C105">
        <v>463</v>
      </c>
      <c r="D105" s="180"/>
      <c r="E105" s="180"/>
      <c r="G105" s="177" t="s">
        <v>917</v>
      </c>
    </row>
    <row r="106" spans="1:7" ht="15" x14ac:dyDescent="0.2">
      <c r="A106" t="s">
        <v>1031</v>
      </c>
      <c r="B106" t="s">
        <v>103</v>
      </c>
      <c r="C106">
        <v>103</v>
      </c>
      <c r="D106" s="180"/>
      <c r="E106" s="180"/>
      <c r="G106" s="177" t="s">
        <v>1034</v>
      </c>
    </row>
    <row r="107" spans="1:7" ht="15" x14ac:dyDescent="0.2">
      <c r="A107" t="s">
        <v>996</v>
      </c>
      <c r="B107" t="s">
        <v>120</v>
      </c>
      <c r="C107">
        <v>507</v>
      </c>
      <c r="D107" s="180"/>
      <c r="E107" s="180"/>
      <c r="G107" s="177" t="s">
        <v>854</v>
      </c>
    </row>
    <row r="108" spans="1:7" ht="15" x14ac:dyDescent="0.2">
      <c r="A108" t="s">
        <v>923</v>
      </c>
      <c r="B108" t="s">
        <v>372</v>
      </c>
      <c r="C108">
        <v>65</v>
      </c>
      <c r="D108" s="180"/>
      <c r="E108" s="180"/>
      <c r="G108" s="177" t="s">
        <v>1009</v>
      </c>
    </row>
    <row r="109" spans="1:7" ht="15" x14ac:dyDescent="0.2">
      <c r="A109" t="s">
        <v>865</v>
      </c>
      <c r="B109" t="s">
        <v>390</v>
      </c>
      <c r="C109">
        <v>454</v>
      </c>
      <c r="D109" s="180"/>
      <c r="E109" s="180"/>
      <c r="G109" s="177" t="s">
        <v>893</v>
      </c>
    </row>
    <row r="110" spans="1:7" ht="15" x14ac:dyDescent="0.2">
      <c r="A110" t="s">
        <v>865</v>
      </c>
      <c r="B110" t="s">
        <v>389</v>
      </c>
      <c r="C110">
        <v>453</v>
      </c>
      <c r="D110" s="180"/>
      <c r="E110" s="180"/>
      <c r="G110" s="177" t="s">
        <v>1059</v>
      </c>
    </row>
    <row r="111" spans="1:7" ht="15" x14ac:dyDescent="0.2">
      <c r="A111" t="s">
        <v>870</v>
      </c>
      <c r="B111" t="s">
        <v>279</v>
      </c>
      <c r="C111">
        <v>117</v>
      </c>
      <c r="D111" s="180"/>
      <c r="E111" s="180"/>
      <c r="G111" s="177" t="s">
        <v>1022</v>
      </c>
    </row>
    <row r="112" spans="1:7" ht="15" x14ac:dyDescent="0.2">
      <c r="A112" t="s">
        <v>870</v>
      </c>
      <c r="B112" t="s">
        <v>280</v>
      </c>
      <c r="C112">
        <v>120</v>
      </c>
      <c r="D112" s="180"/>
      <c r="E112" s="180"/>
      <c r="G112" s="177" t="s">
        <v>851</v>
      </c>
    </row>
    <row r="113" spans="1:7" ht="15" x14ac:dyDescent="0.2">
      <c r="A113" t="s">
        <v>970</v>
      </c>
      <c r="B113" t="s">
        <v>284</v>
      </c>
      <c r="C113">
        <v>486</v>
      </c>
      <c r="D113" s="180"/>
      <c r="E113" s="180"/>
      <c r="G113" s="177" t="s">
        <v>884</v>
      </c>
    </row>
    <row r="114" spans="1:7" ht="15" x14ac:dyDescent="0.2">
      <c r="A114" t="s">
        <v>878</v>
      </c>
      <c r="B114" t="s">
        <v>307</v>
      </c>
      <c r="C114">
        <v>347</v>
      </c>
      <c r="D114" s="180"/>
      <c r="E114" s="180"/>
      <c r="G114" s="177" t="s">
        <v>988</v>
      </c>
    </row>
    <row r="115" spans="1:7" ht="15" x14ac:dyDescent="0.2">
      <c r="A115" t="s">
        <v>980</v>
      </c>
      <c r="B115" t="s">
        <v>147</v>
      </c>
      <c r="C115">
        <v>369</v>
      </c>
      <c r="D115" s="180"/>
      <c r="E115" s="180"/>
      <c r="G115" s="177" t="s">
        <v>1028</v>
      </c>
    </row>
    <row r="116" spans="1:7" ht="15" x14ac:dyDescent="0.2">
      <c r="A116" t="s">
        <v>861</v>
      </c>
      <c r="B116" t="s">
        <v>343</v>
      </c>
      <c r="C116">
        <v>424</v>
      </c>
      <c r="D116" s="180"/>
      <c r="E116" s="180"/>
      <c r="G116" s="177" t="s">
        <v>1005</v>
      </c>
    </row>
    <row r="117" spans="1:7" ht="15" x14ac:dyDescent="0.2">
      <c r="A117" t="s">
        <v>861</v>
      </c>
      <c r="B117" t="s">
        <v>344</v>
      </c>
      <c r="C117">
        <v>425</v>
      </c>
      <c r="D117" s="180"/>
      <c r="E117" s="180"/>
      <c r="G117" s="177" t="s">
        <v>895</v>
      </c>
    </row>
    <row r="118" spans="1:7" ht="15" x14ac:dyDescent="0.2">
      <c r="A118" t="s">
        <v>872</v>
      </c>
      <c r="B118" t="s">
        <v>104</v>
      </c>
      <c r="C118">
        <v>123</v>
      </c>
      <c r="D118" s="180"/>
      <c r="E118" s="180"/>
      <c r="G118" s="177" t="s">
        <v>999</v>
      </c>
    </row>
    <row r="119" spans="1:7" ht="15" x14ac:dyDescent="0.2">
      <c r="A119" t="s">
        <v>872</v>
      </c>
      <c r="B119" t="s">
        <v>108</v>
      </c>
      <c r="C119">
        <v>188</v>
      </c>
      <c r="D119" s="180"/>
      <c r="E119" s="180"/>
      <c r="G119" s="177" t="s">
        <v>1037</v>
      </c>
    </row>
    <row r="120" spans="1:7" ht="15" x14ac:dyDescent="0.2">
      <c r="A120" t="s">
        <v>916</v>
      </c>
      <c r="B120" t="s">
        <v>328</v>
      </c>
      <c r="C120">
        <v>389</v>
      </c>
      <c r="D120" s="180"/>
      <c r="E120" s="180"/>
      <c r="G120" s="177" t="s">
        <v>890</v>
      </c>
    </row>
    <row r="121" spans="1:7" ht="15" x14ac:dyDescent="0.2">
      <c r="A121" t="s">
        <v>946</v>
      </c>
      <c r="B121" t="s">
        <v>408</v>
      </c>
      <c r="C121">
        <v>567</v>
      </c>
      <c r="D121" s="180"/>
      <c r="E121" s="180"/>
      <c r="G121" s="177" t="s">
        <v>1052</v>
      </c>
    </row>
    <row r="122" spans="1:7" ht="15" x14ac:dyDescent="0.2">
      <c r="A122" t="s">
        <v>946</v>
      </c>
      <c r="B122" t="s">
        <v>341</v>
      </c>
      <c r="C122">
        <v>252</v>
      </c>
      <c r="D122" s="180"/>
      <c r="E122" s="180"/>
      <c r="G122" s="177" t="s">
        <v>894</v>
      </c>
    </row>
    <row r="123" spans="1:7" ht="15" x14ac:dyDescent="0.2">
      <c r="A123" t="s">
        <v>958</v>
      </c>
      <c r="B123" t="s">
        <v>154</v>
      </c>
      <c r="C123">
        <v>415</v>
      </c>
      <c r="D123" s="180"/>
      <c r="E123" s="180"/>
      <c r="G123" s="177" t="s">
        <v>947</v>
      </c>
    </row>
    <row r="124" spans="1:7" ht="15" x14ac:dyDescent="0.2">
      <c r="A124" t="s">
        <v>915</v>
      </c>
      <c r="B124" t="s">
        <v>262</v>
      </c>
      <c r="C124">
        <v>237</v>
      </c>
      <c r="D124" s="180"/>
      <c r="E124" s="180"/>
      <c r="G124" s="177" t="s">
        <v>1008</v>
      </c>
    </row>
    <row r="125" spans="1:7" ht="15" x14ac:dyDescent="0.2">
      <c r="A125" t="s">
        <v>975</v>
      </c>
      <c r="B125" t="s">
        <v>342</v>
      </c>
      <c r="C125">
        <v>322</v>
      </c>
      <c r="D125" s="180"/>
      <c r="E125" s="180"/>
      <c r="G125" s="177" t="s">
        <v>1051</v>
      </c>
    </row>
    <row r="126" spans="1:7" ht="15" x14ac:dyDescent="0.2">
      <c r="A126" t="s">
        <v>994</v>
      </c>
      <c r="B126" t="s">
        <v>139</v>
      </c>
      <c r="C126">
        <v>218</v>
      </c>
      <c r="D126" s="180"/>
      <c r="E126" s="180"/>
      <c r="G126" s="177" t="s">
        <v>913</v>
      </c>
    </row>
    <row r="127" spans="1:7" ht="15" x14ac:dyDescent="0.2">
      <c r="A127" t="s">
        <v>985</v>
      </c>
      <c r="B127" t="s">
        <v>257</v>
      </c>
      <c r="C127">
        <v>79</v>
      </c>
      <c r="D127" s="180"/>
      <c r="E127" s="180"/>
      <c r="G127" s="177" t="s">
        <v>1049</v>
      </c>
    </row>
    <row r="128" spans="1:7" ht="15" x14ac:dyDescent="0.2">
      <c r="A128" t="s">
        <v>1012</v>
      </c>
      <c r="B128" t="s">
        <v>258</v>
      </c>
      <c r="C128">
        <v>113</v>
      </c>
      <c r="D128" s="180"/>
      <c r="E128" s="180"/>
      <c r="G128" s="177" t="s">
        <v>863</v>
      </c>
    </row>
    <row r="129" spans="1:7" ht="15" x14ac:dyDescent="0.2">
      <c r="A129" t="s">
        <v>940</v>
      </c>
      <c r="B129" t="s">
        <v>219</v>
      </c>
      <c r="C129">
        <v>412</v>
      </c>
      <c r="D129" s="180"/>
      <c r="E129" s="180"/>
      <c r="G129" s="177" t="s">
        <v>960</v>
      </c>
    </row>
    <row r="130" spans="1:7" ht="15" x14ac:dyDescent="0.2">
      <c r="A130" t="s">
        <v>918</v>
      </c>
      <c r="B130" t="s">
        <v>128</v>
      </c>
      <c r="C130">
        <v>600</v>
      </c>
      <c r="D130" s="180"/>
      <c r="E130" s="180"/>
      <c r="G130" s="177" t="s">
        <v>888</v>
      </c>
    </row>
    <row r="131" spans="1:7" ht="15" x14ac:dyDescent="0.2">
      <c r="A131" t="s">
        <v>918</v>
      </c>
      <c r="B131" t="s">
        <v>769</v>
      </c>
      <c r="C131">
        <v>87</v>
      </c>
      <c r="D131" s="180"/>
      <c r="E131" s="180"/>
      <c r="G131" s="177" t="s">
        <v>992</v>
      </c>
    </row>
    <row r="132" spans="1:7" ht="15" x14ac:dyDescent="0.2">
      <c r="A132" t="s">
        <v>918</v>
      </c>
      <c r="B132" t="s">
        <v>101</v>
      </c>
      <c r="C132">
        <v>82</v>
      </c>
      <c r="D132" s="180"/>
      <c r="E132" s="180"/>
      <c r="G132" s="177" t="s">
        <v>838</v>
      </c>
    </row>
    <row r="133" spans="1:7" ht="15" x14ac:dyDescent="0.2">
      <c r="A133" t="s">
        <v>918</v>
      </c>
      <c r="B133" t="s">
        <v>102</v>
      </c>
      <c r="C133">
        <v>83</v>
      </c>
      <c r="D133" s="180"/>
      <c r="E133" s="180"/>
      <c r="G133" s="177" t="s">
        <v>843</v>
      </c>
    </row>
    <row r="134" spans="1:7" ht="15" x14ac:dyDescent="0.2">
      <c r="A134" t="s">
        <v>859</v>
      </c>
      <c r="B134" t="s">
        <v>351</v>
      </c>
      <c r="C134">
        <v>595</v>
      </c>
      <c r="D134" s="180"/>
      <c r="E134" s="180"/>
      <c r="G134" s="177" t="s">
        <v>983</v>
      </c>
    </row>
    <row r="135" spans="1:7" ht="15" x14ac:dyDescent="0.2">
      <c r="A135" t="s">
        <v>1026</v>
      </c>
      <c r="B135" t="s">
        <v>173</v>
      </c>
      <c r="C135">
        <v>206</v>
      </c>
      <c r="D135" s="180"/>
      <c r="E135" s="180"/>
      <c r="G135" s="177" t="s">
        <v>977</v>
      </c>
    </row>
    <row r="136" spans="1:7" ht="15" x14ac:dyDescent="0.2">
      <c r="A136" t="s">
        <v>1065</v>
      </c>
      <c r="B136" t="s">
        <v>285</v>
      </c>
      <c r="C136">
        <v>3</v>
      </c>
      <c r="D136" s="180"/>
      <c r="E136" s="180"/>
      <c r="G136" s="177" t="s">
        <v>911</v>
      </c>
    </row>
    <row r="137" spans="1:7" ht="15" x14ac:dyDescent="0.2">
      <c r="A137" t="s">
        <v>875</v>
      </c>
      <c r="B137" t="s">
        <v>414</v>
      </c>
      <c r="C137">
        <v>174</v>
      </c>
      <c r="D137" s="180"/>
      <c r="E137" s="180"/>
      <c r="G137" s="177" t="s">
        <v>948</v>
      </c>
    </row>
    <row r="138" spans="1:7" ht="15" x14ac:dyDescent="0.2">
      <c r="A138" t="s">
        <v>963</v>
      </c>
      <c r="B138" t="s">
        <v>77</v>
      </c>
      <c r="C138">
        <v>110</v>
      </c>
      <c r="D138" s="180"/>
      <c r="E138" s="180"/>
      <c r="G138" s="177" t="s">
        <v>879</v>
      </c>
    </row>
    <row r="139" spans="1:7" ht="15" x14ac:dyDescent="0.2">
      <c r="A139" t="s">
        <v>954</v>
      </c>
      <c r="B139" t="s">
        <v>371</v>
      </c>
      <c r="C139">
        <v>37</v>
      </c>
      <c r="D139" s="180"/>
      <c r="E139" s="180"/>
      <c r="G139" s="177" t="s">
        <v>1003</v>
      </c>
    </row>
    <row r="140" spans="1:7" ht="15" x14ac:dyDescent="0.2">
      <c r="A140" t="s">
        <v>885</v>
      </c>
      <c r="B140" t="s">
        <v>751</v>
      </c>
      <c r="C140">
        <v>543</v>
      </c>
      <c r="D140" s="180"/>
      <c r="E140" s="180"/>
      <c r="G140" s="177" t="s">
        <v>882</v>
      </c>
    </row>
    <row r="141" spans="1:7" ht="15" x14ac:dyDescent="0.2">
      <c r="A141" t="s">
        <v>969</v>
      </c>
      <c r="B141" t="s">
        <v>114</v>
      </c>
      <c r="C141">
        <v>348</v>
      </c>
      <c r="D141" s="180"/>
      <c r="E141" s="180"/>
      <c r="G141" s="177" t="s">
        <v>950</v>
      </c>
    </row>
    <row r="142" spans="1:7" ht="15" x14ac:dyDescent="0.2">
      <c r="A142" t="s">
        <v>1054</v>
      </c>
      <c r="B142" t="s">
        <v>79</v>
      </c>
      <c r="C142">
        <v>137</v>
      </c>
      <c r="D142" s="180"/>
      <c r="E142" s="180"/>
      <c r="G142" s="177" t="s">
        <v>934</v>
      </c>
    </row>
    <row r="143" spans="1:7" ht="15" x14ac:dyDescent="0.2">
      <c r="A143" t="s">
        <v>1046</v>
      </c>
      <c r="B143" t="s">
        <v>163</v>
      </c>
      <c r="C143">
        <v>22</v>
      </c>
      <c r="D143" s="180"/>
      <c r="E143" s="180"/>
      <c r="G143" s="177" t="s">
        <v>864</v>
      </c>
    </row>
    <row r="144" spans="1:7" ht="15" x14ac:dyDescent="0.2">
      <c r="A144" t="s">
        <v>961</v>
      </c>
      <c r="B144" t="s">
        <v>74</v>
      </c>
      <c r="C144">
        <v>24</v>
      </c>
      <c r="D144" s="180"/>
      <c r="E144" s="180"/>
      <c r="G144" s="177" t="s">
        <v>952</v>
      </c>
    </row>
    <row r="145" spans="1:7" ht="15" x14ac:dyDescent="0.2">
      <c r="A145" t="s">
        <v>1002</v>
      </c>
      <c r="B145" t="s">
        <v>153</v>
      </c>
      <c r="C145">
        <v>408</v>
      </c>
      <c r="D145" s="180"/>
      <c r="E145" s="180"/>
      <c r="G145" s="177" t="s">
        <v>892</v>
      </c>
    </row>
    <row r="146" spans="1:7" ht="15" x14ac:dyDescent="0.2">
      <c r="A146" t="s">
        <v>943</v>
      </c>
      <c r="B146" t="s">
        <v>73</v>
      </c>
      <c r="C146">
        <v>20</v>
      </c>
      <c r="D146" s="180"/>
      <c r="E146" s="180"/>
      <c r="G146" s="177" t="s">
        <v>1020</v>
      </c>
    </row>
    <row r="147" spans="1:7" ht="15" x14ac:dyDescent="0.2">
      <c r="A147" t="s">
        <v>1047</v>
      </c>
      <c r="B147" t="s">
        <v>318</v>
      </c>
      <c r="C147">
        <v>71</v>
      </c>
      <c r="D147" s="180"/>
      <c r="E147" s="180"/>
      <c r="G147" s="177" t="s">
        <v>1057</v>
      </c>
    </row>
    <row r="148" spans="1:7" ht="15" x14ac:dyDescent="0.2">
      <c r="A148" t="s">
        <v>1033</v>
      </c>
      <c r="B148" t="s">
        <v>129</v>
      </c>
      <c r="C148">
        <v>6</v>
      </c>
      <c r="D148" s="180"/>
      <c r="E148" s="180"/>
      <c r="G148" s="177" t="s">
        <v>881</v>
      </c>
    </row>
    <row r="149" spans="1:7" ht="15" x14ac:dyDescent="0.2">
      <c r="A149" t="s">
        <v>1030</v>
      </c>
      <c r="B149" t="s">
        <v>216</v>
      </c>
      <c r="C149">
        <v>321</v>
      </c>
      <c r="D149" s="180"/>
      <c r="E149" s="180"/>
      <c r="G149" s="177" t="s">
        <v>905</v>
      </c>
    </row>
    <row r="150" spans="1:7" ht="15" x14ac:dyDescent="0.2">
      <c r="A150" t="s">
        <v>929</v>
      </c>
      <c r="B150" t="s">
        <v>156</v>
      </c>
      <c r="C150">
        <v>468</v>
      </c>
      <c r="D150" s="180"/>
      <c r="E150" s="180"/>
      <c r="G150" s="177" t="s">
        <v>845</v>
      </c>
    </row>
    <row r="151" spans="1:7" ht="15" x14ac:dyDescent="0.2">
      <c r="A151" t="s">
        <v>968</v>
      </c>
      <c r="B151" t="s">
        <v>141</v>
      </c>
      <c r="C151">
        <v>345</v>
      </c>
      <c r="D151" s="180"/>
      <c r="E151" s="180"/>
      <c r="G151" s="177" t="s">
        <v>1044</v>
      </c>
    </row>
    <row r="152" spans="1:7" ht="15" x14ac:dyDescent="0.2">
      <c r="A152" t="s">
        <v>968</v>
      </c>
      <c r="B152" t="s">
        <v>142</v>
      </c>
      <c r="C152">
        <v>346</v>
      </c>
      <c r="D152" s="180"/>
      <c r="E152" s="180"/>
      <c r="G152" s="177" t="s">
        <v>896</v>
      </c>
    </row>
    <row r="153" spans="1:7" ht="15" x14ac:dyDescent="0.2">
      <c r="A153" s="185" t="s">
        <v>968</v>
      </c>
      <c r="B153" s="185" t="s">
        <v>1103</v>
      </c>
      <c r="C153">
        <v>610</v>
      </c>
      <c r="D153" s="180"/>
      <c r="E153" s="180"/>
      <c r="G153" s="177" t="s">
        <v>987</v>
      </c>
    </row>
    <row r="154" spans="1:7" ht="15" x14ac:dyDescent="0.2">
      <c r="A154" t="s">
        <v>866</v>
      </c>
      <c r="B154" t="s">
        <v>297</v>
      </c>
      <c r="C154">
        <v>214</v>
      </c>
      <c r="D154" s="180"/>
      <c r="E154" s="180"/>
      <c r="G154" s="177" t="s">
        <v>1025</v>
      </c>
    </row>
    <row r="155" spans="1:7" ht="15" x14ac:dyDescent="0.2">
      <c r="A155" t="s">
        <v>928</v>
      </c>
      <c r="B155" t="s">
        <v>325</v>
      </c>
      <c r="C155">
        <v>281</v>
      </c>
      <c r="D155" s="180"/>
      <c r="E155" s="180"/>
      <c r="G155" s="177" t="s">
        <v>1061</v>
      </c>
    </row>
    <row r="156" spans="1:7" ht="15" x14ac:dyDescent="0.2">
      <c r="A156" t="s">
        <v>931</v>
      </c>
      <c r="B156" t="s">
        <v>212</v>
      </c>
      <c r="C156">
        <v>238</v>
      </c>
      <c r="D156" s="180"/>
      <c r="E156" s="180"/>
      <c r="G156" s="177" t="s">
        <v>822</v>
      </c>
    </row>
    <row r="157" spans="1:7" ht="15" x14ac:dyDescent="0.2">
      <c r="A157" t="s">
        <v>849</v>
      </c>
      <c r="B157" t="s">
        <v>357</v>
      </c>
      <c r="C157">
        <v>58</v>
      </c>
      <c r="D157" s="180"/>
      <c r="E157" s="180"/>
      <c r="G157" s="177" t="s">
        <v>898</v>
      </c>
    </row>
    <row r="158" spans="1:7" ht="15" x14ac:dyDescent="0.2">
      <c r="A158" t="s">
        <v>848</v>
      </c>
      <c r="B158" t="s">
        <v>299</v>
      </c>
      <c r="C158">
        <v>247</v>
      </c>
      <c r="D158" s="180"/>
      <c r="E158" s="180"/>
      <c r="G158" s="177" t="s">
        <v>891</v>
      </c>
    </row>
    <row r="159" spans="1:7" ht="15" x14ac:dyDescent="0.2">
      <c r="A159" t="s">
        <v>848</v>
      </c>
      <c r="B159" t="s">
        <v>306</v>
      </c>
      <c r="C159">
        <v>303</v>
      </c>
      <c r="D159" s="180"/>
      <c r="E159" s="180"/>
      <c r="G159" s="177" t="s">
        <v>1016</v>
      </c>
    </row>
    <row r="160" spans="1:7" ht="15" x14ac:dyDescent="0.2">
      <c r="A160" t="s">
        <v>819</v>
      </c>
      <c r="B160" s="185" t="s">
        <v>1105</v>
      </c>
      <c r="C160">
        <v>235</v>
      </c>
      <c r="D160" s="180"/>
      <c r="E160" s="180"/>
      <c r="G160" s="177" t="s">
        <v>889</v>
      </c>
    </row>
    <row r="161" spans="1:7" ht="15" x14ac:dyDescent="0.2">
      <c r="A161" t="s">
        <v>819</v>
      </c>
      <c r="B161" t="s">
        <v>805</v>
      </c>
      <c r="C161">
        <v>592</v>
      </c>
      <c r="D161" s="180"/>
      <c r="E161" s="180"/>
      <c r="G161" s="177" t="s">
        <v>1039</v>
      </c>
    </row>
    <row r="162" spans="1:7" ht="15" x14ac:dyDescent="0.2">
      <c r="A162" t="s">
        <v>819</v>
      </c>
      <c r="B162" s="185" t="s">
        <v>1106</v>
      </c>
      <c r="C162">
        <v>236</v>
      </c>
      <c r="D162" s="180"/>
      <c r="E162" s="180"/>
      <c r="G162" s="177" t="s">
        <v>874</v>
      </c>
    </row>
    <row r="163" spans="1:7" ht="15" x14ac:dyDescent="0.2">
      <c r="A163" t="s">
        <v>819</v>
      </c>
      <c r="B163" s="185" t="s">
        <v>1104</v>
      </c>
      <c r="C163">
        <v>233</v>
      </c>
      <c r="D163" s="180"/>
      <c r="E163" s="180"/>
      <c r="G163" s="177" t="s">
        <v>926</v>
      </c>
    </row>
    <row r="164" spans="1:7" ht="15" x14ac:dyDescent="0.2">
      <c r="A164" t="s">
        <v>842</v>
      </c>
      <c r="B164" t="s">
        <v>1093</v>
      </c>
      <c r="C164">
        <v>591</v>
      </c>
      <c r="D164" s="180"/>
      <c r="E164" s="180"/>
      <c r="G164" s="177" t="s">
        <v>1015</v>
      </c>
    </row>
    <row r="165" spans="1:7" ht="15" x14ac:dyDescent="0.2">
      <c r="A165" t="s">
        <v>842</v>
      </c>
      <c r="B165" t="s">
        <v>317</v>
      </c>
      <c r="C165">
        <v>43</v>
      </c>
      <c r="D165" s="180"/>
      <c r="E165" s="180"/>
      <c r="G165" s="177" t="s">
        <v>871</v>
      </c>
    </row>
    <row r="166" spans="1:7" ht="15" x14ac:dyDescent="0.2">
      <c r="A166" t="s">
        <v>841</v>
      </c>
      <c r="B166" t="s">
        <v>770</v>
      </c>
      <c r="C166">
        <v>597</v>
      </c>
      <c r="D166" s="180"/>
      <c r="E166" s="180"/>
      <c r="G166" s="177" t="s">
        <v>927</v>
      </c>
    </row>
    <row r="167" spans="1:7" ht="15" x14ac:dyDescent="0.2">
      <c r="A167" t="s">
        <v>841</v>
      </c>
      <c r="B167" t="s">
        <v>138</v>
      </c>
      <c r="C167">
        <v>129</v>
      </c>
      <c r="D167" s="180"/>
      <c r="E167" s="180"/>
      <c r="G167" s="177" t="s">
        <v>1068</v>
      </c>
    </row>
    <row r="168" spans="1:7" ht="15" x14ac:dyDescent="0.2">
      <c r="A168" t="s">
        <v>833</v>
      </c>
      <c r="B168" t="s">
        <v>776</v>
      </c>
      <c r="C168">
        <v>257</v>
      </c>
      <c r="D168" s="180"/>
      <c r="E168" s="180"/>
      <c r="G168" s="177" t="s">
        <v>981</v>
      </c>
    </row>
    <row r="169" spans="1:7" ht="15" x14ac:dyDescent="0.2">
      <c r="A169" t="s">
        <v>833</v>
      </c>
      <c r="B169" t="s">
        <v>300</v>
      </c>
      <c r="C169">
        <v>256</v>
      </c>
      <c r="D169" s="180"/>
      <c r="E169" s="180"/>
      <c r="G169" s="177" t="s">
        <v>1053</v>
      </c>
    </row>
    <row r="170" spans="1:7" ht="15" x14ac:dyDescent="0.2">
      <c r="A170" t="s">
        <v>959</v>
      </c>
      <c r="B170" t="s">
        <v>271</v>
      </c>
      <c r="C170">
        <v>497</v>
      </c>
      <c r="D170" s="180"/>
      <c r="E170" s="180"/>
      <c r="G170" s="177" t="s">
        <v>826</v>
      </c>
    </row>
    <row r="171" spans="1:7" ht="15" x14ac:dyDescent="0.2">
      <c r="A171" t="s">
        <v>1041</v>
      </c>
      <c r="B171" t="s">
        <v>131</v>
      </c>
      <c r="C171">
        <v>35</v>
      </c>
      <c r="D171" s="180"/>
      <c r="E171" s="180"/>
      <c r="G171" s="177" t="s">
        <v>966</v>
      </c>
    </row>
    <row r="172" spans="1:7" ht="15" x14ac:dyDescent="0.2">
      <c r="A172" t="s">
        <v>825</v>
      </c>
      <c r="B172" t="s">
        <v>816</v>
      </c>
      <c r="C172">
        <v>210</v>
      </c>
      <c r="D172" s="180"/>
      <c r="E172" s="180"/>
      <c r="G172" s="177" t="s">
        <v>829</v>
      </c>
    </row>
    <row r="173" spans="1:7" ht="15" x14ac:dyDescent="0.2">
      <c r="A173" t="s">
        <v>825</v>
      </c>
      <c r="B173" t="s">
        <v>340</v>
      </c>
      <c r="C173">
        <v>208</v>
      </c>
      <c r="D173" s="180"/>
      <c r="E173" s="180"/>
      <c r="G173" s="177" t="s">
        <v>827</v>
      </c>
    </row>
    <row r="174" spans="1:7" ht="15" x14ac:dyDescent="0.2">
      <c r="A174" t="s">
        <v>825</v>
      </c>
      <c r="B174" t="s">
        <v>339</v>
      </c>
      <c r="C174">
        <v>207</v>
      </c>
      <c r="D174" s="180"/>
      <c r="E174" s="180"/>
      <c r="G174" s="177" t="s">
        <v>998</v>
      </c>
    </row>
    <row r="175" spans="1:7" ht="15" x14ac:dyDescent="0.2">
      <c r="A175" t="s">
        <v>839</v>
      </c>
      <c r="B175" t="s">
        <v>80</v>
      </c>
      <c r="C175">
        <v>197</v>
      </c>
      <c r="D175" s="180"/>
      <c r="E175" s="180"/>
      <c r="G175" s="177" t="s">
        <v>1058</v>
      </c>
    </row>
    <row r="176" spans="1:7" ht="15" x14ac:dyDescent="0.2">
      <c r="A176" t="s">
        <v>839</v>
      </c>
      <c r="B176" t="s">
        <v>81</v>
      </c>
      <c r="C176">
        <v>199</v>
      </c>
      <c r="D176" s="180"/>
      <c r="E176" s="180"/>
      <c r="G176" s="177" t="s">
        <v>903</v>
      </c>
    </row>
    <row r="177" spans="1:7" ht="15" x14ac:dyDescent="0.2">
      <c r="A177" t="s">
        <v>982</v>
      </c>
      <c r="B177" t="s">
        <v>355</v>
      </c>
      <c r="C177">
        <v>45</v>
      </c>
      <c r="D177" s="180"/>
      <c r="E177" s="180"/>
      <c r="G177" s="177" t="s">
        <v>869</v>
      </c>
    </row>
    <row r="178" spans="1:7" ht="15" x14ac:dyDescent="0.2">
      <c r="A178" t="s">
        <v>957</v>
      </c>
      <c r="B178" t="s">
        <v>237</v>
      </c>
      <c r="C178">
        <v>194</v>
      </c>
      <c r="D178" s="180"/>
      <c r="E178" s="180"/>
      <c r="G178" s="177" t="s">
        <v>1014</v>
      </c>
    </row>
    <row r="179" spans="1:7" ht="15" x14ac:dyDescent="0.2">
      <c r="A179" t="s">
        <v>957</v>
      </c>
      <c r="B179" t="s">
        <v>236</v>
      </c>
      <c r="C179">
        <v>193</v>
      </c>
      <c r="D179" s="180"/>
      <c r="E179" s="180"/>
      <c r="G179" s="177" t="s">
        <v>955</v>
      </c>
    </row>
    <row r="180" spans="1:7" ht="15" x14ac:dyDescent="0.2">
      <c r="A180" s="185" t="s">
        <v>828</v>
      </c>
      <c r="B180" t="s">
        <v>260</v>
      </c>
      <c r="C180">
        <v>153</v>
      </c>
      <c r="D180" s="180"/>
      <c r="E180" s="180"/>
      <c r="G180" s="177" t="s">
        <v>1043</v>
      </c>
    </row>
    <row r="181" spans="1:7" ht="15" x14ac:dyDescent="0.2">
      <c r="A181" t="s">
        <v>828</v>
      </c>
      <c r="B181" t="s">
        <v>259</v>
      </c>
      <c r="C181">
        <v>152</v>
      </c>
      <c r="D181" s="180"/>
      <c r="E181" s="180"/>
      <c r="G181" s="177" t="s">
        <v>1029</v>
      </c>
    </row>
    <row r="182" spans="1:7" ht="15" x14ac:dyDescent="0.2">
      <c r="A182" t="s">
        <v>1042</v>
      </c>
      <c r="B182" t="s">
        <v>370</v>
      </c>
      <c r="C182">
        <v>521</v>
      </c>
      <c r="D182" s="180"/>
      <c r="E182" s="180"/>
      <c r="G182" s="177" t="s">
        <v>1045</v>
      </c>
    </row>
    <row r="183" spans="1:7" ht="15" x14ac:dyDescent="0.2">
      <c r="A183" t="s">
        <v>1035</v>
      </c>
      <c r="B183" t="s">
        <v>787</v>
      </c>
      <c r="C183">
        <v>500</v>
      </c>
      <c r="D183" s="180"/>
      <c r="E183" s="180"/>
      <c r="G183" s="177" t="s">
        <v>1013</v>
      </c>
    </row>
    <row r="184" spans="1:7" ht="15" x14ac:dyDescent="0.2">
      <c r="A184" t="s">
        <v>956</v>
      </c>
      <c r="B184" t="s">
        <v>105</v>
      </c>
      <c r="C184">
        <v>167</v>
      </c>
      <c r="D184" s="180"/>
      <c r="E184" s="180"/>
      <c r="G184" s="177" t="s">
        <v>912</v>
      </c>
    </row>
    <row r="185" spans="1:7" ht="15" x14ac:dyDescent="0.2">
      <c r="A185" t="s">
        <v>897</v>
      </c>
      <c r="B185" t="s">
        <v>353</v>
      </c>
      <c r="C185">
        <v>18</v>
      </c>
      <c r="D185" s="180"/>
      <c r="E185" s="180"/>
      <c r="G185" s="177" t="s">
        <v>1017</v>
      </c>
    </row>
    <row r="186" spans="1:7" ht="15" x14ac:dyDescent="0.2">
      <c r="A186" t="s">
        <v>990</v>
      </c>
      <c r="B186" t="s">
        <v>166</v>
      </c>
      <c r="C186">
        <v>111</v>
      </c>
      <c r="D186" s="180"/>
      <c r="E186" s="180"/>
      <c r="G186" s="177" t="s">
        <v>855</v>
      </c>
    </row>
    <row r="187" spans="1:7" ht="15" x14ac:dyDescent="0.2">
      <c r="A187" t="s">
        <v>935</v>
      </c>
      <c r="B187" t="s">
        <v>809</v>
      </c>
      <c r="C187">
        <v>115</v>
      </c>
      <c r="D187" s="180"/>
      <c r="E187" s="180"/>
      <c r="G187" s="177" t="s">
        <v>978</v>
      </c>
    </row>
    <row r="188" spans="1:7" ht="15" x14ac:dyDescent="0.2">
      <c r="A188" t="s">
        <v>1019</v>
      </c>
      <c r="B188" t="s">
        <v>326</v>
      </c>
      <c r="C188">
        <v>298</v>
      </c>
      <c r="D188" s="180"/>
      <c r="E188" s="180"/>
      <c r="G188" s="177" t="s">
        <v>850</v>
      </c>
    </row>
    <row r="189" spans="1:7" ht="15" x14ac:dyDescent="0.2">
      <c r="A189" t="s">
        <v>1021</v>
      </c>
      <c r="B189" t="s">
        <v>178</v>
      </c>
      <c r="C189">
        <v>325</v>
      </c>
      <c r="D189" s="180"/>
      <c r="E189" s="180"/>
      <c r="G189" s="177" t="s">
        <v>1010</v>
      </c>
    </row>
    <row r="190" spans="1:7" ht="15" x14ac:dyDescent="0.2">
      <c r="A190" t="s">
        <v>862</v>
      </c>
      <c r="B190" t="s">
        <v>815</v>
      </c>
      <c r="C190">
        <v>106</v>
      </c>
      <c r="D190" s="180"/>
      <c r="E190" s="180"/>
      <c r="G190" s="177" t="s">
        <v>834</v>
      </c>
    </row>
    <row r="191" spans="1:7" ht="15" x14ac:dyDescent="0.2">
      <c r="A191" t="s">
        <v>862</v>
      </c>
      <c r="B191" t="s">
        <v>321</v>
      </c>
      <c r="C191">
        <v>105</v>
      </c>
      <c r="D191" s="180"/>
      <c r="E191" s="180"/>
      <c r="G191" s="177" t="s">
        <v>1056</v>
      </c>
    </row>
    <row r="192" spans="1:7" ht="15" x14ac:dyDescent="0.2">
      <c r="A192" t="s">
        <v>862</v>
      </c>
      <c r="B192" t="s">
        <v>320</v>
      </c>
      <c r="C192">
        <v>104</v>
      </c>
      <c r="D192" s="180"/>
      <c r="E192" s="180"/>
      <c r="G192" s="177" t="s">
        <v>835</v>
      </c>
    </row>
    <row r="193" spans="1:7" ht="15" x14ac:dyDescent="0.2">
      <c r="A193" t="s">
        <v>1018</v>
      </c>
      <c r="B193" t="s">
        <v>231</v>
      </c>
      <c r="C193">
        <v>140</v>
      </c>
      <c r="D193" s="180"/>
      <c r="E193" s="180"/>
      <c r="G193" s="177" t="s">
        <v>962</v>
      </c>
    </row>
    <row r="194" spans="1:7" ht="15" x14ac:dyDescent="0.2">
      <c r="A194" t="s">
        <v>917</v>
      </c>
      <c r="B194" t="s">
        <v>1097</v>
      </c>
      <c r="C194">
        <v>610</v>
      </c>
      <c r="D194" s="180"/>
      <c r="E194" s="180"/>
      <c r="G194" s="177" t="s">
        <v>1060</v>
      </c>
    </row>
    <row r="195" spans="1:7" ht="15" x14ac:dyDescent="0.2">
      <c r="A195" t="s">
        <v>917</v>
      </c>
      <c r="B195" t="s">
        <v>229</v>
      </c>
      <c r="C195">
        <v>582</v>
      </c>
      <c r="D195" s="180"/>
      <c r="E195" s="180"/>
      <c r="G195" s="177" t="s">
        <v>860</v>
      </c>
    </row>
    <row r="196" spans="1:7" ht="15" x14ac:dyDescent="0.2">
      <c r="A196" t="s">
        <v>917</v>
      </c>
      <c r="B196" t="s">
        <v>220</v>
      </c>
      <c r="C196">
        <v>460</v>
      </c>
      <c r="D196" s="180"/>
      <c r="E196" s="180"/>
      <c r="G196" s="177" t="s">
        <v>907</v>
      </c>
    </row>
    <row r="197" spans="1:7" ht="15" x14ac:dyDescent="0.2">
      <c r="A197" t="s">
        <v>917</v>
      </c>
      <c r="B197" t="s">
        <v>221</v>
      </c>
      <c r="C197">
        <v>461</v>
      </c>
      <c r="D197" s="180"/>
      <c r="E197" s="180"/>
      <c r="G197" s="177" t="s">
        <v>857</v>
      </c>
    </row>
    <row r="198" spans="1:7" ht="15" x14ac:dyDescent="0.2">
      <c r="A198" t="s">
        <v>917</v>
      </c>
      <c r="B198" t="s">
        <v>224</v>
      </c>
      <c r="C198">
        <v>470</v>
      </c>
      <c r="D198" s="180"/>
      <c r="E198" s="180"/>
      <c r="G198" s="177" t="s">
        <v>1032</v>
      </c>
    </row>
    <row r="199" spans="1:7" ht="15" x14ac:dyDescent="0.2">
      <c r="A199" t="s">
        <v>917</v>
      </c>
      <c r="B199" t="s">
        <v>223</v>
      </c>
      <c r="C199">
        <v>467</v>
      </c>
      <c r="D199" s="180"/>
      <c r="E199" s="180"/>
      <c r="G199" s="177" t="s">
        <v>880</v>
      </c>
    </row>
    <row r="200" spans="1:7" ht="15" x14ac:dyDescent="0.2">
      <c r="A200" t="s">
        <v>917</v>
      </c>
      <c r="B200" t="s">
        <v>222</v>
      </c>
      <c r="C200">
        <v>462</v>
      </c>
      <c r="D200" s="180"/>
      <c r="E200" s="180"/>
      <c r="G200" s="177" t="s">
        <v>953</v>
      </c>
    </row>
    <row r="201" spans="1:7" ht="15" x14ac:dyDescent="0.2">
      <c r="A201" t="s">
        <v>917</v>
      </c>
      <c r="B201" t="s">
        <v>225</v>
      </c>
      <c r="C201">
        <v>471</v>
      </c>
      <c r="D201" s="180"/>
      <c r="E201" s="180"/>
      <c r="G201" s="177" t="s">
        <v>976</v>
      </c>
    </row>
    <row r="202" spans="1:7" ht="15" x14ac:dyDescent="0.2">
      <c r="A202" t="s">
        <v>917</v>
      </c>
      <c r="B202" t="s">
        <v>227</v>
      </c>
      <c r="C202">
        <v>477</v>
      </c>
      <c r="D202" s="180"/>
      <c r="E202" s="180"/>
      <c r="G202" s="177" t="s">
        <v>921</v>
      </c>
    </row>
    <row r="203" spans="1:7" ht="15" x14ac:dyDescent="0.2">
      <c r="A203" t="s">
        <v>917</v>
      </c>
      <c r="B203" t="s">
        <v>1099</v>
      </c>
      <c r="C203">
        <v>476</v>
      </c>
      <c r="D203" s="180"/>
      <c r="E203" s="180"/>
      <c r="G203" s="177" t="s">
        <v>945</v>
      </c>
    </row>
    <row r="204" spans="1:7" ht="15" x14ac:dyDescent="0.2">
      <c r="A204" t="s">
        <v>917</v>
      </c>
      <c r="B204" t="s">
        <v>1088</v>
      </c>
      <c r="C204">
        <v>607</v>
      </c>
      <c r="D204" s="180"/>
      <c r="E204" s="180"/>
      <c r="G204" s="177" t="s">
        <v>904</v>
      </c>
    </row>
    <row r="205" spans="1:7" ht="15" x14ac:dyDescent="0.2">
      <c r="A205" t="s">
        <v>917</v>
      </c>
      <c r="B205" t="s">
        <v>228</v>
      </c>
      <c r="C205">
        <v>480</v>
      </c>
      <c r="D205" s="180"/>
      <c r="E205" s="180"/>
      <c r="G205" s="177" t="s">
        <v>883</v>
      </c>
    </row>
    <row r="206" spans="1:7" ht="15" x14ac:dyDescent="0.2">
      <c r="A206" t="s">
        <v>917</v>
      </c>
      <c r="B206" t="s">
        <v>473</v>
      </c>
      <c r="C206">
        <v>604</v>
      </c>
      <c r="D206" s="180"/>
      <c r="E206" s="180"/>
      <c r="G206" s="177" t="s">
        <v>925</v>
      </c>
    </row>
    <row r="207" spans="1:7" ht="15" x14ac:dyDescent="0.2">
      <c r="A207" t="s">
        <v>1034</v>
      </c>
      <c r="B207" t="s">
        <v>207</v>
      </c>
      <c r="C207">
        <v>75</v>
      </c>
      <c r="D207" s="180"/>
      <c r="E207" s="180"/>
      <c r="G207" s="177" t="s">
        <v>932</v>
      </c>
    </row>
    <row r="208" spans="1:7" ht="15" x14ac:dyDescent="0.2">
      <c r="A208" t="s">
        <v>854</v>
      </c>
      <c r="B208" t="s">
        <v>327</v>
      </c>
      <c r="C208">
        <v>318</v>
      </c>
      <c r="D208" s="180"/>
      <c r="E208" s="180"/>
      <c r="G208" s="177" t="s">
        <v>821</v>
      </c>
    </row>
    <row r="209" spans="1:7" ht="15" x14ac:dyDescent="0.2">
      <c r="A209" t="s">
        <v>1009</v>
      </c>
      <c r="B209" t="s">
        <v>98</v>
      </c>
      <c r="C209">
        <v>8</v>
      </c>
      <c r="D209" s="180"/>
      <c r="E209" s="180"/>
      <c r="G209" s="177" t="s">
        <v>937</v>
      </c>
    </row>
    <row r="210" spans="1:7" ht="15" x14ac:dyDescent="0.2">
      <c r="A210" t="s">
        <v>893</v>
      </c>
      <c r="B210" t="s">
        <v>330</v>
      </c>
      <c r="C210">
        <v>416</v>
      </c>
      <c r="D210" s="180"/>
      <c r="E210" s="180"/>
      <c r="G210" s="177" t="s">
        <v>846</v>
      </c>
    </row>
    <row r="211" spans="1:7" ht="15" x14ac:dyDescent="0.2">
      <c r="A211" t="s">
        <v>1059</v>
      </c>
      <c r="B211" t="s">
        <v>261</v>
      </c>
      <c r="C211">
        <v>217</v>
      </c>
      <c r="D211" s="180"/>
      <c r="E211" s="180"/>
      <c r="G211" s="177" t="s">
        <v>856</v>
      </c>
    </row>
    <row r="212" spans="1:7" ht="15" x14ac:dyDescent="0.2">
      <c r="A212" t="s">
        <v>1022</v>
      </c>
      <c r="B212" t="s">
        <v>415</v>
      </c>
      <c r="C212">
        <v>187</v>
      </c>
      <c r="D212" s="180"/>
      <c r="E212" s="180"/>
      <c r="G212" s="177" t="s">
        <v>902</v>
      </c>
    </row>
    <row r="213" spans="1:7" ht="15" x14ac:dyDescent="0.2">
      <c r="A213" t="s">
        <v>851</v>
      </c>
      <c r="B213" t="s">
        <v>409</v>
      </c>
      <c r="C213">
        <v>570</v>
      </c>
      <c r="D213" s="180"/>
      <c r="E213" s="180"/>
      <c r="G213" s="177" t="s">
        <v>1007</v>
      </c>
    </row>
    <row r="214" spans="1:7" ht="15" x14ac:dyDescent="0.2">
      <c r="A214" t="s">
        <v>851</v>
      </c>
      <c r="B214" t="s">
        <v>396</v>
      </c>
      <c r="C214">
        <v>171</v>
      </c>
      <c r="D214" s="180"/>
      <c r="E214" s="180"/>
      <c r="G214" s="177" t="s">
        <v>1069</v>
      </c>
    </row>
    <row r="215" spans="1:7" ht="15" x14ac:dyDescent="0.2">
      <c r="A215" t="s">
        <v>884</v>
      </c>
      <c r="B215" t="s">
        <v>303</v>
      </c>
      <c r="C215">
        <v>264</v>
      </c>
      <c r="D215" s="180"/>
      <c r="E215" s="180"/>
      <c r="G215" s="177" t="s">
        <v>1064</v>
      </c>
    </row>
    <row r="216" spans="1:7" ht="15" x14ac:dyDescent="0.2">
      <c r="A216" t="s">
        <v>884</v>
      </c>
      <c r="B216" t="s">
        <v>293</v>
      </c>
      <c r="C216">
        <v>132</v>
      </c>
      <c r="D216" s="180"/>
      <c r="E216" s="180"/>
      <c r="G216" s="177" t="s">
        <v>1062</v>
      </c>
    </row>
    <row r="217" spans="1:7" ht="15" x14ac:dyDescent="0.2">
      <c r="A217" t="s">
        <v>884</v>
      </c>
      <c r="B217" t="s">
        <v>1098</v>
      </c>
      <c r="C217">
        <v>512</v>
      </c>
      <c r="D217" s="180"/>
      <c r="E217" s="180"/>
      <c r="G217" s="177" t="s">
        <v>939</v>
      </c>
    </row>
    <row r="218" spans="1:7" ht="15" x14ac:dyDescent="0.2">
      <c r="A218" t="s">
        <v>884</v>
      </c>
      <c r="B218" t="s">
        <v>302</v>
      </c>
      <c r="C218">
        <v>262</v>
      </c>
      <c r="D218" s="180"/>
      <c r="E218" s="180"/>
      <c r="G218" s="177" t="s">
        <v>887</v>
      </c>
    </row>
    <row r="219" spans="1:7" ht="15" x14ac:dyDescent="0.2">
      <c r="A219" t="s">
        <v>884</v>
      </c>
      <c r="B219" t="s">
        <v>301</v>
      </c>
      <c r="C219">
        <v>261</v>
      </c>
      <c r="D219" s="180"/>
      <c r="E219" s="180"/>
      <c r="G219" s="177" t="s">
        <v>868</v>
      </c>
    </row>
    <row r="220" spans="1:7" ht="15" x14ac:dyDescent="0.2">
      <c r="A220" t="s">
        <v>884</v>
      </c>
      <c r="B220" t="s">
        <v>744</v>
      </c>
      <c r="C220">
        <v>260</v>
      </c>
      <c r="D220" s="180"/>
      <c r="E220" s="180"/>
      <c r="G220" s="177" t="s">
        <v>991</v>
      </c>
    </row>
    <row r="221" spans="1:7" ht="15" x14ac:dyDescent="0.2">
      <c r="A221" t="s">
        <v>884</v>
      </c>
      <c r="B221" t="s">
        <v>745</v>
      </c>
      <c r="C221">
        <v>263</v>
      </c>
      <c r="D221" s="180"/>
      <c r="E221" s="180"/>
      <c r="G221" s="177" t="s">
        <v>922</v>
      </c>
    </row>
    <row r="222" spans="1:7" ht="15" x14ac:dyDescent="0.2">
      <c r="A222" t="s">
        <v>988</v>
      </c>
      <c r="B222" t="s">
        <v>278</v>
      </c>
      <c r="C222">
        <v>94</v>
      </c>
      <c r="D222" s="180"/>
      <c r="E222" s="180"/>
      <c r="G222" s="177" t="s">
        <v>936</v>
      </c>
    </row>
    <row r="223" spans="1:7" ht="15" x14ac:dyDescent="0.2">
      <c r="A223" t="s">
        <v>1028</v>
      </c>
      <c r="B223" t="s">
        <v>99</v>
      </c>
      <c r="C223">
        <v>64</v>
      </c>
      <c r="D223" s="180"/>
      <c r="E223" s="180"/>
      <c r="G223" s="177" t="s">
        <v>837</v>
      </c>
    </row>
    <row r="224" spans="1:7" ht="15" x14ac:dyDescent="0.2">
      <c r="A224" t="s">
        <v>1005</v>
      </c>
      <c r="B224" t="s">
        <v>267</v>
      </c>
      <c r="C224">
        <v>383</v>
      </c>
      <c r="D224" s="180"/>
      <c r="E224" s="180"/>
      <c r="G224" s="177" t="s">
        <v>993</v>
      </c>
    </row>
    <row r="225" spans="1:7" ht="15" x14ac:dyDescent="0.2">
      <c r="A225" t="s">
        <v>895</v>
      </c>
      <c r="B225" t="s">
        <v>96</v>
      </c>
      <c r="C225">
        <v>488</v>
      </c>
      <c r="D225" s="180"/>
      <c r="E225" s="180"/>
      <c r="G225" s="177" t="s">
        <v>1067</v>
      </c>
    </row>
    <row r="226" spans="1:7" ht="15" x14ac:dyDescent="0.2">
      <c r="A226" t="s">
        <v>999</v>
      </c>
      <c r="B226" t="s">
        <v>91</v>
      </c>
      <c r="C226">
        <v>299</v>
      </c>
      <c r="D226" s="180"/>
      <c r="E226" s="180"/>
      <c r="G226" s="177" t="s">
        <v>1048</v>
      </c>
    </row>
    <row r="227" spans="1:7" ht="15" x14ac:dyDescent="0.2">
      <c r="A227" t="s">
        <v>1037</v>
      </c>
      <c r="B227" t="s">
        <v>337</v>
      </c>
      <c r="C227">
        <v>128</v>
      </c>
      <c r="D227" s="180"/>
      <c r="E227" s="180"/>
      <c r="G227" s="177" t="s">
        <v>971</v>
      </c>
    </row>
    <row r="228" spans="1:7" ht="15" x14ac:dyDescent="0.2">
      <c r="A228" t="s">
        <v>890</v>
      </c>
      <c r="B228" t="s">
        <v>118</v>
      </c>
      <c r="C228">
        <v>400</v>
      </c>
      <c r="D228" s="180"/>
      <c r="E228" s="180"/>
      <c r="G228" s="177" t="s">
        <v>867</v>
      </c>
    </row>
    <row r="229" spans="1:7" ht="15" x14ac:dyDescent="0.2">
      <c r="A229" t="s">
        <v>1052</v>
      </c>
      <c r="B229" t="s">
        <v>384</v>
      </c>
      <c r="C229">
        <v>230</v>
      </c>
      <c r="D229" s="180"/>
      <c r="E229" s="180"/>
      <c r="G229" s="177" t="s">
        <v>877</v>
      </c>
    </row>
    <row r="230" spans="1:7" ht="15" x14ac:dyDescent="0.2">
      <c r="A230" t="s">
        <v>894</v>
      </c>
      <c r="B230" t="s">
        <v>226</v>
      </c>
      <c r="C230">
        <v>473</v>
      </c>
      <c r="D230" s="180"/>
      <c r="E230" s="180"/>
      <c r="G230" s="177" t="s">
        <v>909</v>
      </c>
    </row>
    <row r="231" spans="1:7" ht="15" x14ac:dyDescent="0.2">
      <c r="A231" t="s">
        <v>947</v>
      </c>
      <c r="B231" t="s">
        <v>296</v>
      </c>
      <c r="C231">
        <v>202</v>
      </c>
      <c r="D231" s="180"/>
      <c r="E231" s="180"/>
      <c r="G231" s="177" t="s">
        <v>965</v>
      </c>
    </row>
    <row r="232" spans="1:7" ht="15" x14ac:dyDescent="0.2">
      <c r="A232" t="s">
        <v>1008</v>
      </c>
      <c r="B232" t="s">
        <v>424</v>
      </c>
      <c r="C232">
        <v>459</v>
      </c>
      <c r="D232" s="180"/>
      <c r="E232" s="180"/>
      <c r="G232" s="177" t="s">
        <v>1006</v>
      </c>
    </row>
    <row r="233" spans="1:7" ht="15" x14ac:dyDescent="0.2">
      <c r="A233" t="s">
        <v>1051</v>
      </c>
      <c r="B233" t="s">
        <v>282</v>
      </c>
      <c r="C233">
        <v>141</v>
      </c>
      <c r="D233" s="180"/>
      <c r="E233" s="180"/>
      <c r="G233" s="177" t="s">
        <v>938</v>
      </c>
    </row>
    <row r="234" spans="1:7" ht="15" x14ac:dyDescent="0.2">
      <c r="A234" t="s">
        <v>913</v>
      </c>
      <c r="B234" t="s">
        <v>369</v>
      </c>
      <c r="C234">
        <v>449</v>
      </c>
      <c r="D234" s="180"/>
      <c r="E234" s="180"/>
      <c r="G234" s="177" t="s">
        <v>949</v>
      </c>
    </row>
    <row r="235" spans="1:7" ht="15" x14ac:dyDescent="0.2">
      <c r="A235" t="s">
        <v>913</v>
      </c>
      <c r="B235" t="s">
        <v>366</v>
      </c>
      <c r="C235">
        <v>445</v>
      </c>
      <c r="D235" s="180"/>
      <c r="E235" s="180"/>
      <c r="G235" s="177" t="s">
        <v>973</v>
      </c>
    </row>
    <row r="236" spans="1:7" ht="15" x14ac:dyDescent="0.2">
      <c r="A236" t="s">
        <v>913</v>
      </c>
      <c r="B236" t="s">
        <v>367</v>
      </c>
      <c r="C236">
        <v>447</v>
      </c>
      <c r="D236" s="180"/>
      <c r="E236" s="180"/>
      <c r="G236" s="177" t="s">
        <v>920</v>
      </c>
    </row>
    <row r="237" spans="1:7" ht="15" x14ac:dyDescent="0.2">
      <c r="A237" t="s">
        <v>913</v>
      </c>
      <c r="B237" t="s">
        <v>368</v>
      </c>
      <c r="C237">
        <v>448</v>
      </c>
      <c r="D237" s="180"/>
      <c r="E237" s="180"/>
      <c r="G237" s="177" t="s">
        <v>1063</v>
      </c>
    </row>
    <row r="238" spans="1:7" ht="15" x14ac:dyDescent="0.2">
      <c r="A238" t="s">
        <v>1049</v>
      </c>
      <c r="B238" t="s">
        <v>319</v>
      </c>
      <c r="C238">
        <v>98</v>
      </c>
      <c r="D238" s="180"/>
      <c r="E238" s="180"/>
      <c r="G238" s="177" t="s">
        <v>824</v>
      </c>
    </row>
    <row r="239" spans="1:7" ht="15" x14ac:dyDescent="0.2">
      <c r="A239" t="s">
        <v>863</v>
      </c>
      <c r="B239" t="s">
        <v>305</v>
      </c>
      <c r="C239">
        <v>271</v>
      </c>
      <c r="D239" s="180"/>
      <c r="E239" s="180"/>
      <c r="G239" s="177" t="s">
        <v>820</v>
      </c>
    </row>
    <row r="240" spans="1:7" ht="15" x14ac:dyDescent="0.2">
      <c r="A240" t="s">
        <v>863</v>
      </c>
      <c r="B240" t="s">
        <v>304</v>
      </c>
      <c r="C240">
        <v>270</v>
      </c>
      <c r="D240" s="180"/>
      <c r="E240" s="180"/>
      <c r="G240" s="177" t="s">
        <v>1011</v>
      </c>
    </row>
    <row r="241" spans="1:7" ht="15" x14ac:dyDescent="0.2">
      <c r="A241" t="s">
        <v>960</v>
      </c>
      <c r="B241" t="s">
        <v>75</v>
      </c>
      <c r="C241">
        <v>99</v>
      </c>
      <c r="D241" s="180"/>
      <c r="E241" s="180"/>
      <c r="G241" s="177" t="s">
        <v>919</v>
      </c>
    </row>
    <row r="242" spans="1:7" ht="15" x14ac:dyDescent="0.2">
      <c r="A242" t="s">
        <v>888</v>
      </c>
      <c r="B242" t="s">
        <v>230</v>
      </c>
      <c r="C242">
        <v>50</v>
      </c>
      <c r="D242" s="180"/>
      <c r="E242" s="180"/>
      <c r="G242" s="177" t="s">
        <v>910</v>
      </c>
    </row>
    <row r="243" spans="1:7" ht="15" x14ac:dyDescent="0.2">
      <c r="A243" t="s">
        <v>992</v>
      </c>
      <c r="B243" t="s">
        <v>377</v>
      </c>
      <c r="C243">
        <v>112</v>
      </c>
      <c r="D243" s="180"/>
      <c r="E243" s="180"/>
      <c r="G243" s="177" t="s">
        <v>876</v>
      </c>
    </row>
    <row r="244" spans="1:7" ht="15" x14ac:dyDescent="0.2">
      <c r="A244" t="s">
        <v>838</v>
      </c>
      <c r="B244" t="s">
        <v>158</v>
      </c>
      <c r="C244">
        <v>540</v>
      </c>
      <c r="D244" s="180"/>
      <c r="E244" s="180"/>
      <c r="G244" s="177" t="s">
        <v>979</v>
      </c>
    </row>
    <row r="245" spans="1:7" ht="15" x14ac:dyDescent="0.2">
      <c r="A245" t="s">
        <v>838</v>
      </c>
      <c r="B245" t="s">
        <v>161</v>
      </c>
      <c r="C245">
        <v>593</v>
      </c>
      <c r="D245" s="180"/>
      <c r="E245" s="180"/>
      <c r="G245" s="177" t="s">
        <v>997</v>
      </c>
    </row>
    <row r="246" spans="1:7" ht="15" x14ac:dyDescent="0.2">
      <c r="A246" t="s">
        <v>838</v>
      </c>
      <c r="B246" t="s">
        <v>143</v>
      </c>
      <c r="C246">
        <v>359</v>
      </c>
      <c r="D246" s="180"/>
      <c r="E246" s="180"/>
      <c r="G246" s="177" t="s">
        <v>847</v>
      </c>
    </row>
    <row r="247" spans="1:7" ht="15" x14ac:dyDescent="0.2">
      <c r="A247" t="s">
        <v>843</v>
      </c>
      <c r="B247" t="s">
        <v>782</v>
      </c>
      <c r="C247">
        <v>515</v>
      </c>
      <c r="D247" s="180"/>
      <c r="E247" s="180"/>
      <c r="G247" s="177" t="s">
        <v>908</v>
      </c>
    </row>
    <row r="248" spans="1:7" ht="15" x14ac:dyDescent="0.2">
      <c r="A248" t="s">
        <v>843</v>
      </c>
      <c r="B248" t="s">
        <v>788</v>
      </c>
      <c r="C248">
        <v>203</v>
      </c>
      <c r="D248" s="180"/>
      <c r="E248" s="180"/>
      <c r="G248" s="177" t="s">
        <v>1001</v>
      </c>
    </row>
    <row r="249" spans="1:7" ht="15" x14ac:dyDescent="0.2">
      <c r="A249" t="s">
        <v>983</v>
      </c>
      <c r="B249" t="s">
        <v>210</v>
      </c>
      <c r="C249">
        <v>200</v>
      </c>
      <c r="D249" s="180"/>
      <c r="E249" s="180"/>
      <c r="G249" s="177" t="s">
        <v>1027</v>
      </c>
    </row>
    <row r="250" spans="1:7" ht="15" x14ac:dyDescent="0.2">
      <c r="A250" t="s">
        <v>977</v>
      </c>
      <c r="B250" t="s">
        <v>269</v>
      </c>
      <c r="C250">
        <v>410</v>
      </c>
      <c r="D250" s="180"/>
      <c r="E250" s="180"/>
      <c r="G250" s="177" t="s">
        <v>933</v>
      </c>
    </row>
    <row r="251" spans="1:7" ht="15" x14ac:dyDescent="0.2">
      <c r="A251" t="s">
        <v>911</v>
      </c>
      <c r="B251" t="s">
        <v>420</v>
      </c>
      <c r="C251">
        <v>357</v>
      </c>
      <c r="D251" s="180"/>
      <c r="E251" s="180"/>
      <c r="G251" s="177" t="s">
        <v>951</v>
      </c>
    </row>
    <row r="252" spans="1:7" ht="15" x14ac:dyDescent="0.2">
      <c r="A252" t="s">
        <v>911</v>
      </c>
      <c r="B252" t="s">
        <v>419</v>
      </c>
      <c r="C252">
        <v>356</v>
      </c>
      <c r="D252" s="180"/>
      <c r="E252" s="180"/>
      <c r="G252" s="177" t="s">
        <v>831</v>
      </c>
    </row>
    <row r="253" spans="1:7" ht="15" x14ac:dyDescent="0.2">
      <c r="A253" t="s">
        <v>948</v>
      </c>
      <c r="B253" t="s">
        <v>256</v>
      </c>
      <c r="C253">
        <v>77</v>
      </c>
      <c r="D253" s="180"/>
      <c r="E253" s="180"/>
    </row>
    <row r="254" spans="1:7" ht="15" x14ac:dyDescent="0.2">
      <c r="A254" t="s">
        <v>879</v>
      </c>
      <c r="B254" t="s">
        <v>268</v>
      </c>
      <c r="C254">
        <v>385</v>
      </c>
      <c r="D254" s="180"/>
      <c r="E254" s="180"/>
      <c r="G254"/>
    </row>
    <row r="255" spans="1:7" ht="15" x14ac:dyDescent="0.2">
      <c r="A255" t="s">
        <v>1003</v>
      </c>
      <c r="B255" t="s">
        <v>255</v>
      </c>
      <c r="C255">
        <v>23</v>
      </c>
      <c r="D255" s="180"/>
      <c r="E255" s="180"/>
      <c r="G255"/>
    </row>
    <row r="256" spans="1:7" ht="15" x14ac:dyDescent="0.2">
      <c r="A256" t="s">
        <v>882</v>
      </c>
      <c r="B256" t="s">
        <v>768</v>
      </c>
      <c r="C256">
        <v>573</v>
      </c>
      <c r="D256" s="180"/>
      <c r="E256" s="180"/>
      <c r="G256"/>
    </row>
    <row r="257" spans="1:7" ht="15" x14ac:dyDescent="0.2">
      <c r="A257" t="s">
        <v>882</v>
      </c>
      <c r="B257" t="s">
        <v>169</v>
      </c>
      <c r="C257">
        <v>154</v>
      </c>
      <c r="D257" s="180"/>
      <c r="E257" s="180"/>
      <c r="G257"/>
    </row>
    <row r="258" spans="1:7" ht="15" x14ac:dyDescent="0.2">
      <c r="A258" t="s">
        <v>882</v>
      </c>
      <c r="B258" t="s">
        <v>170</v>
      </c>
      <c r="C258">
        <v>155</v>
      </c>
      <c r="D258" s="180"/>
      <c r="E258" s="180"/>
      <c r="G258"/>
    </row>
    <row r="259" spans="1:7" ht="15" x14ac:dyDescent="0.2">
      <c r="A259" t="s">
        <v>950</v>
      </c>
      <c r="B259" t="s">
        <v>251</v>
      </c>
      <c r="C259">
        <v>404</v>
      </c>
      <c r="D259" s="180"/>
      <c r="E259" s="180"/>
      <c r="G259"/>
    </row>
    <row r="260" spans="1:7" ht="15" x14ac:dyDescent="0.2">
      <c r="A260" t="s">
        <v>950</v>
      </c>
      <c r="B260" t="s">
        <v>248</v>
      </c>
      <c r="C260">
        <v>401</v>
      </c>
      <c r="D260" s="180"/>
      <c r="E260" s="180"/>
      <c r="G260"/>
    </row>
    <row r="261" spans="1:7" ht="15" x14ac:dyDescent="0.2">
      <c r="A261" t="s">
        <v>950</v>
      </c>
      <c r="B261" t="s">
        <v>249</v>
      </c>
      <c r="C261">
        <v>402</v>
      </c>
      <c r="D261" s="180"/>
      <c r="E261" s="180"/>
      <c r="G261"/>
    </row>
    <row r="262" spans="1:7" ht="15" x14ac:dyDescent="0.2">
      <c r="A262" t="s">
        <v>950</v>
      </c>
      <c r="B262" t="s">
        <v>250</v>
      </c>
      <c r="C262">
        <v>403</v>
      </c>
      <c r="D262" s="180"/>
      <c r="E262" s="180"/>
      <c r="G262"/>
    </row>
    <row r="263" spans="1:7" ht="15" x14ac:dyDescent="0.2">
      <c r="A263" t="s">
        <v>934</v>
      </c>
      <c r="B263" t="s">
        <v>263</v>
      </c>
      <c r="C263">
        <v>249</v>
      </c>
      <c r="D263" s="180"/>
      <c r="E263" s="180"/>
      <c r="G263"/>
    </row>
    <row r="264" spans="1:7" ht="15" x14ac:dyDescent="0.2">
      <c r="A264" t="s">
        <v>934</v>
      </c>
      <c r="B264" t="s">
        <v>264</v>
      </c>
      <c r="C264">
        <v>250</v>
      </c>
      <c r="D264" s="180"/>
      <c r="E264" s="180"/>
      <c r="G264"/>
    </row>
    <row r="265" spans="1:7" ht="15" x14ac:dyDescent="0.2">
      <c r="A265" t="s">
        <v>934</v>
      </c>
      <c r="B265" t="s">
        <v>265</v>
      </c>
      <c r="C265">
        <v>251</v>
      </c>
      <c r="D265" s="180"/>
      <c r="E265" s="180"/>
      <c r="G265"/>
    </row>
    <row r="266" spans="1:7" ht="15" x14ac:dyDescent="0.2">
      <c r="A266" t="s">
        <v>864</v>
      </c>
      <c r="B266" t="s">
        <v>767</v>
      </c>
      <c r="C266">
        <v>336</v>
      </c>
      <c r="D266" s="180"/>
      <c r="E266" s="180"/>
      <c r="G266"/>
    </row>
    <row r="267" spans="1:7" ht="15" x14ac:dyDescent="0.2">
      <c r="A267" t="s">
        <v>864</v>
      </c>
      <c r="B267" t="s">
        <v>1095</v>
      </c>
      <c r="C267">
        <v>343</v>
      </c>
      <c r="D267" s="180"/>
      <c r="E267" s="180"/>
      <c r="G267"/>
    </row>
    <row r="268" spans="1:7" ht="15" x14ac:dyDescent="0.2">
      <c r="A268" t="s">
        <v>864</v>
      </c>
      <c r="B268" t="s">
        <v>789</v>
      </c>
      <c r="C268">
        <v>335</v>
      </c>
      <c r="D268" s="180"/>
      <c r="E268" s="180"/>
      <c r="G268"/>
    </row>
    <row r="269" spans="1:7" ht="15" x14ac:dyDescent="0.2">
      <c r="A269" t="s">
        <v>864</v>
      </c>
      <c r="B269" t="s">
        <v>790</v>
      </c>
      <c r="C269">
        <v>339</v>
      </c>
      <c r="D269" s="180"/>
      <c r="E269" s="180"/>
      <c r="G269"/>
    </row>
    <row r="270" spans="1:7" ht="15" x14ac:dyDescent="0.2">
      <c r="A270" t="s">
        <v>864</v>
      </c>
      <c r="B270" t="s">
        <v>791</v>
      </c>
      <c r="C270">
        <v>337</v>
      </c>
      <c r="D270" s="180"/>
      <c r="E270" s="180"/>
      <c r="G270"/>
    </row>
    <row r="271" spans="1:7" ht="15" x14ac:dyDescent="0.2">
      <c r="A271" t="s">
        <v>864</v>
      </c>
      <c r="B271" t="s">
        <v>799</v>
      </c>
      <c r="C271">
        <v>340</v>
      </c>
      <c r="D271" s="180"/>
      <c r="E271" s="180"/>
      <c r="G271"/>
    </row>
    <row r="272" spans="1:7" ht="15" x14ac:dyDescent="0.2">
      <c r="A272" t="s">
        <v>952</v>
      </c>
      <c r="B272" t="s">
        <v>288</v>
      </c>
      <c r="C272">
        <v>48</v>
      </c>
      <c r="D272" s="180"/>
      <c r="E272" s="180"/>
      <c r="G272"/>
    </row>
    <row r="273" spans="1:7" ht="15" x14ac:dyDescent="0.2">
      <c r="A273" t="s">
        <v>892</v>
      </c>
      <c r="B273" t="s">
        <v>208</v>
      </c>
      <c r="C273">
        <v>89</v>
      </c>
      <c r="D273" s="180"/>
      <c r="E273" s="180"/>
      <c r="G273"/>
    </row>
    <row r="274" spans="1:7" ht="15" x14ac:dyDescent="0.2">
      <c r="A274" t="s">
        <v>1020</v>
      </c>
      <c r="B274" t="s">
        <v>180</v>
      </c>
      <c r="C274">
        <v>391</v>
      </c>
      <c r="D274" s="180"/>
      <c r="E274" s="180"/>
      <c r="G274"/>
    </row>
    <row r="275" spans="1:7" ht="15" x14ac:dyDescent="0.2">
      <c r="A275" t="s">
        <v>1057</v>
      </c>
      <c r="B275" t="s">
        <v>171</v>
      </c>
      <c r="C275">
        <v>165</v>
      </c>
      <c r="D275" s="180"/>
      <c r="E275" s="180"/>
      <c r="G275"/>
    </row>
    <row r="276" spans="1:7" ht="15" x14ac:dyDescent="0.2">
      <c r="A276" t="s">
        <v>881</v>
      </c>
      <c r="B276" t="s">
        <v>290</v>
      </c>
      <c r="C276">
        <v>114</v>
      </c>
      <c r="D276" s="180"/>
      <c r="E276" s="180"/>
      <c r="G276"/>
    </row>
    <row r="277" spans="1:7" ht="15" x14ac:dyDescent="0.2">
      <c r="A277" t="s">
        <v>905</v>
      </c>
      <c r="B277" t="s">
        <v>316</v>
      </c>
      <c r="C277">
        <v>7</v>
      </c>
      <c r="D277" s="180"/>
      <c r="E277" s="180"/>
      <c r="G277"/>
    </row>
    <row r="278" spans="1:7" ht="15" x14ac:dyDescent="0.2">
      <c r="A278" t="s">
        <v>845</v>
      </c>
      <c r="B278" t="s">
        <v>218</v>
      </c>
      <c r="C278">
        <v>378</v>
      </c>
      <c r="D278" s="180"/>
      <c r="E278" s="180"/>
      <c r="G278"/>
    </row>
    <row r="279" spans="1:7" ht="15" x14ac:dyDescent="0.2">
      <c r="A279" t="s">
        <v>845</v>
      </c>
      <c r="B279" t="s">
        <v>777</v>
      </c>
      <c r="C279">
        <v>380</v>
      </c>
      <c r="D279" s="180"/>
      <c r="E279" s="180"/>
      <c r="G279"/>
    </row>
    <row r="280" spans="1:7" ht="15" x14ac:dyDescent="0.2">
      <c r="A280" t="s">
        <v>1044</v>
      </c>
      <c r="B280" t="s">
        <v>148</v>
      </c>
      <c r="C280">
        <v>376</v>
      </c>
      <c r="D280" s="180"/>
      <c r="E280" s="180"/>
      <c r="G280"/>
    </row>
    <row r="281" spans="1:7" ht="15" x14ac:dyDescent="0.2">
      <c r="A281" t="s">
        <v>896</v>
      </c>
      <c r="B281" t="s">
        <v>742</v>
      </c>
      <c r="C281">
        <v>278</v>
      </c>
      <c r="D281" s="180"/>
      <c r="E281" s="180"/>
      <c r="G281"/>
    </row>
    <row r="282" spans="1:7" ht="15" x14ac:dyDescent="0.2">
      <c r="A282" t="s">
        <v>987</v>
      </c>
      <c r="B282" t="s">
        <v>378</v>
      </c>
      <c r="C282">
        <v>146</v>
      </c>
      <c r="D282" s="180"/>
      <c r="E282" s="180"/>
      <c r="G282"/>
    </row>
    <row r="283" spans="1:7" ht="15" x14ac:dyDescent="0.2">
      <c r="A283" t="s">
        <v>1025</v>
      </c>
      <c r="B283" t="s">
        <v>792</v>
      </c>
      <c r="C283">
        <v>11</v>
      </c>
      <c r="D283" s="180"/>
      <c r="E283" s="180"/>
      <c r="G283"/>
    </row>
    <row r="284" spans="1:7" ht="15" x14ac:dyDescent="0.2">
      <c r="A284" t="s">
        <v>1061</v>
      </c>
      <c r="B284" t="s">
        <v>179</v>
      </c>
      <c r="C284">
        <v>354</v>
      </c>
      <c r="D284" s="180"/>
      <c r="E284" s="180"/>
      <c r="G284"/>
    </row>
    <row r="285" spans="1:7" ht="15" x14ac:dyDescent="0.2">
      <c r="A285" t="s">
        <v>822</v>
      </c>
      <c r="B285" t="s">
        <v>775</v>
      </c>
      <c r="C285">
        <v>576</v>
      </c>
      <c r="D285" s="180"/>
      <c r="E285" s="180"/>
      <c r="G285"/>
    </row>
    <row r="286" spans="1:7" ht="15" x14ac:dyDescent="0.2">
      <c r="A286" t="s">
        <v>822</v>
      </c>
      <c r="B286" t="s">
        <v>374</v>
      </c>
      <c r="C286">
        <v>69</v>
      </c>
      <c r="D286" s="180"/>
      <c r="E286" s="180"/>
      <c r="G286"/>
    </row>
    <row r="287" spans="1:7" ht="15" x14ac:dyDescent="0.2">
      <c r="A287" t="s">
        <v>822</v>
      </c>
      <c r="B287" t="s">
        <v>373</v>
      </c>
      <c r="C287">
        <v>68</v>
      </c>
      <c r="D287" s="180"/>
      <c r="E287" s="180"/>
      <c r="G287"/>
    </row>
    <row r="288" spans="1:7" ht="15" x14ac:dyDescent="0.2">
      <c r="A288" t="s">
        <v>898</v>
      </c>
      <c r="B288" t="s">
        <v>397</v>
      </c>
      <c r="C288">
        <v>212</v>
      </c>
      <c r="D288" s="180"/>
      <c r="E288" s="180"/>
      <c r="G288"/>
    </row>
    <row r="289" spans="1:7" ht="15" x14ac:dyDescent="0.2">
      <c r="A289" t="s">
        <v>891</v>
      </c>
      <c r="B289" t="s">
        <v>232</v>
      </c>
      <c r="C289">
        <v>159</v>
      </c>
      <c r="D289" s="180"/>
      <c r="E289" s="180"/>
      <c r="G289"/>
    </row>
    <row r="290" spans="1:7" ht="15" x14ac:dyDescent="0.2">
      <c r="A290" t="s">
        <v>891</v>
      </c>
      <c r="B290" t="s">
        <v>233</v>
      </c>
      <c r="C290">
        <v>160</v>
      </c>
      <c r="D290" s="180"/>
      <c r="E290" s="180"/>
      <c r="G290"/>
    </row>
    <row r="291" spans="1:7" ht="15" x14ac:dyDescent="0.2">
      <c r="A291" t="s">
        <v>891</v>
      </c>
      <c r="B291" t="s">
        <v>234</v>
      </c>
      <c r="C291">
        <v>161</v>
      </c>
      <c r="D291" s="180"/>
      <c r="E291" s="180"/>
      <c r="G291"/>
    </row>
    <row r="292" spans="1:7" ht="15" x14ac:dyDescent="0.2">
      <c r="A292" t="s">
        <v>891</v>
      </c>
      <c r="B292" t="s">
        <v>235</v>
      </c>
      <c r="C292">
        <v>162</v>
      </c>
      <c r="D292" s="180"/>
      <c r="E292" s="180"/>
      <c r="G292"/>
    </row>
    <row r="293" spans="1:7" ht="15" x14ac:dyDescent="0.2">
      <c r="A293" t="s">
        <v>1016</v>
      </c>
      <c r="B293" t="s">
        <v>413</v>
      </c>
      <c r="C293">
        <v>19</v>
      </c>
      <c r="D293" s="180"/>
      <c r="E293" s="180"/>
      <c r="G293"/>
    </row>
    <row r="294" spans="1:7" ht="15" x14ac:dyDescent="0.2">
      <c r="A294" t="s">
        <v>889</v>
      </c>
      <c r="B294" t="s">
        <v>399</v>
      </c>
      <c r="C294">
        <v>231</v>
      </c>
      <c r="D294" s="180"/>
      <c r="E294" s="180"/>
      <c r="G294"/>
    </row>
    <row r="295" spans="1:7" ht="15" x14ac:dyDescent="0.2">
      <c r="A295" t="s">
        <v>1039</v>
      </c>
      <c r="B295" t="s">
        <v>446</v>
      </c>
      <c r="C295">
        <v>373</v>
      </c>
      <c r="D295" s="180"/>
      <c r="E295" s="180"/>
      <c r="G295"/>
    </row>
    <row r="296" spans="1:7" ht="15" x14ac:dyDescent="0.2">
      <c r="A296" t="s">
        <v>874</v>
      </c>
      <c r="B296" t="s">
        <v>398</v>
      </c>
      <c r="C296">
        <v>228</v>
      </c>
      <c r="D296" s="180"/>
      <c r="E296" s="180"/>
      <c r="G296"/>
    </row>
    <row r="297" spans="1:7" ht="15" x14ac:dyDescent="0.2">
      <c r="A297" t="s">
        <v>926</v>
      </c>
      <c r="B297" t="s">
        <v>361</v>
      </c>
      <c r="C297">
        <v>282</v>
      </c>
      <c r="D297" s="180"/>
      <c r="E297" s="180"/>
      <c r="G297"/>
    </row>
    <row r="298" spans="1:7" ht="15" x14ac:dyDescent="0.2">
      <c r="A298" t="s">
        <v>1015</v>
      </c>
      <c r="B298" t="s">
        <v>365</v>
      </c>
      <c r="C298">
        <v>388</v>
      </c>
      <c r="D298" s="180"/>
      <c r="E298" s="180"/>
      <c r="G298"/>
    </row>
    <row r="299" spans="1:7" ht="15" x14ac:dyDescent="0.2">
      <c r="A299" t="s">
        <v>871</v>
      </c>
      <c r="B299" t="s">
        <v>379</v>
      </c>
      <c r="C299">
        <v>147</v>
      </c>
      <c r="D299" s="180"/>
      <c r="E299" s="180"/>
      <c r="G299"/>
    </row>
    <row r="300" spans="1:7" ht="15" x14ac:dyDescent="0.2">
      <c r="A300" t="s">
        <v>871</v>
      </c>
      <c r="B300" t="s">
        <v>380</v>
      </c>
      <c r="C300">
        <v>148</v>
      </c>
      <c r="D300" s="180"/>
      <c r="E300" s="180"/>
      <c r="G300"/>
    </row>
    <row r="301" spans="1:7" ht="15" x14ac:dyDescent="0.2">
      <c r="A301" t="s">
        <v>927</v>
      </c>
      <c r="B301" t="s">
        <v>425</v>
      </c>
      <c r="C301">
        <v>466</v>
      </c>
      <c r="D301" s="180"/>
      <c r="E301" s="180"/>
      <c r="G301"/>
    </row>
    <row r="302" spans="1:7" ht="15" x14ac:dyDescent="0.2">
      <c r="A302" t="s">
        <v>1068</v>
      </c>
      <c r="B302" t="s">
        <v>113</v>
      </c>
      <c r="C302">
        <v>323</v>
      </c>
      <c r="D302" s="180"/>
      <c r="E302" s="180"/>
      <c r="G302"/>
    </row>
    <row r="303" spans="1:7" ht="15" x14ac:dyDescent="0.2">
      <c r="A303" t="s">
        <v>981</v>
      </c>
      <c r="B303" t="s">
        <v>416</v>
      </c>
      <c r="C303">
        <v>229</v>
      </c>
      <c r="D303" s="180"/>
      <c r="E303" s="180"/>
      <c r="G303"/>
    </row>
    <row r="304" spans="1:7" ht="15" x14ac:dyDescent="0.2">
      <c r="A304" t="s">
        <v>1053</v>
      </c>
      <c r="B304" t="s">
        <v>100</v>
      </c>
      <c r="C304">
        <v>78</v>
      </c>
      <c r="D304" s="180"/>
      <c r="E304" s="180"/>
      <c r="G304"/>
    </row>
    <row r="305" spans="1:7" ht="15" x14ac:dyDescent="0.2">
      <c r="A305" t="s">
        <v>826</v>
      </c>
      <c r="B305" t="s">
        <v>811</v>
      </c>
      <c r="C305">
        <v>158</v>
      </c>
      <c r="D305" s="180"/>
      <c r="E305" s="180"/>
      <c r="G305"/>
    </row>
    <row r="306" spans="1:7" ht="15" x14ac:dyDescent="0.2">
      <c r="A306" t="s">
        <v>826</v>
      </c>
      <c r="B306" t="s">
        <v>437</v>
      </c>
      <c r="C306">
        <v>156</v>
      </c>
      <c r="D306" s="180"/>
      <c r="E306" s="180"/>
      <c r="G306"/>
    </row>
    <row r="307" spans="1:7" ht="15" x14ac:dyDescent="0.2">
      <c r="A307" t="s">
        <v>966</v>
      </c>
      <c r="B307" t="s">
        <v>93</v>
      </c>
      <c r="C307">
        <v>327</v>
      </c>
      <c r="D307" s="180"/>
      <c r="E307" s="180"/>
      <c r="G307"/>
    </row>
    <row r="308" spans="1:7" ht="15" x14ac:dyDescent="0.2">
      <c r="A308" t="s">
        <v>829</v>
      </c>
      <c r="B308" t="s">
        <v>1090</v>
      </c>
      <c r="C308">
        <v>514</v>
      </c>
      <c r="D308" s="180"/>
      <c r="E308" s="180"/>
      <c r="G308"/>
    </row>
    <row r="309" spans="1:7" ht="15" x14ac:dyDescent="0.2">
      <c r="A309" t="s">
        <v>829</v>
      </c>
      <c r="B309" t="s">
        <v>311</v>
      </c>
      <c r="C309">
        <v>487</v>
      </c>
      <c r="D309" s="180"/>
      <c r="E309" s="180"/>
      <c r="G309"/>
    </row>
    <row r="310" spans="1:7" ht="15" x14ac:dyDescent="0.2">
      <c r="A310" t="s">
        <v>827</v>
      </c>
      <c r="B310" t="s">
        <v>778</v>
      </c>
      <c r="C310">
        <v>516</v>
      </c>
      <c r="D310" s="180"/>
      <c r="E310" s="180"/>
      <c r="G310"/>
    </row>
    <row r="311" spans="1:7" ht="15" x14ac:dyDescent="0.2">
      <c r="A311" t="s">
        <v>827</v>
      </c>
      <c r="B311" t="s">
        <v>295</v>
      </c>
      <c r="C311">
        <v>196</v>
      </c>
      <c r="D311" s="180"/>
      <c r="E311" s="180"/>
      <c r="G311"/>
    </row>
    <row r="312" spans="1:7" ht="15" x14ac:dyDescent="0.2">
      <c r="A312" t="s">
        <v>998</v>
      </c>
      <c r="B312" t="s">
        <v>292</v>
      </c>
      <c r="C312">
        <v>131</v>
      </c>
      <c r="D312" s="180"/>
      <c r="E312" s="180"/>
      <c r="G312"/>
    </row>
    <row r="313" spans="1:7" ht="15" x14ac:dyDescent="0.2">
      <c r="A313" t="s">
        <v>1058</v>
      </c>
      <c r="B313" t="s">
        <v>273</v>
      </c>
      <c r="C313">
        <v>2</v>
      </c>
      <c r="D313" s="180"/>
      <c r="E313" s="180"/>
      <c r="G313"/>
    </row>
    <row r="314" spans="1:7" ht="15" x14ac:dyDescent="0.2">
      <c r="A314" t="s">
        <v>903</v>
      </c>
      <c r="B314" t="s">
        <v>174</v>
      </c>
      <c r="C314">
        <v>219</v>
      </c>
      <c r="D314" s="180"/>
      <c r="E314" s="180"/>
      <c r="G314"/>
    </row>
    <row r="315" spans="1:7" ht="15" x14ac:dyDescent="0.2">
      <c r="A315" t="s">
        <v>869</v>
      </c>
      <c r="B315" t="s">
        <v>796</v>
      </c>
      <c r="C315">
        <v>16</v>
      </c>
      <c r="D315" s="180"/>
      <c r="E315" s="180"/>
      <c r="G315"/>
    </row>
    <row r="316" spans="1:7" ht="15" x14ac:dyDescent="0.2">
      <c r="A316" t="s">
        <v>1014</v>
      </c>
      <c r="B316" t="s">
        <v>324</v>
      </c>
      <c r="C316">
        <v>172</v>
      </c>
      <c r="D316" s="180"/>
      <c r="E316" s="180"/>
      <c r="G316"/>
    </row>
    <row r="317" spans="1:7" ht="15" x14ac:dyDescent="0.2">
      <c r="A317" t="s">
        <v>955</v>
      </c>
      <c r="B317" t="s">
        <v>172</v>
      </c>
      <c r="C317">
        <v>166</v>
      </c>
      <c r="D317" s="180"/>
      <c r="E317" s="180"/>
      <c r="G317"/>
    </row>
    <row r="318" spans="1:7" ht="15" x14ac:dyDescent="0.2">
      <c r="A318" t="s">
        <v>1043</v>
      </c>
      <c r="B318" t="s">
        <v>441</v>
      </c>
      <c r="C318">
        <v>311</v>
      </c>
      <c r="D318" s="180"/>
      <c r="E318" s="180"/>
      <c r="G318"/>
    </row>
    <row r="319" spans="1:7" ht="15" x14ac:dyDescent="0.2">
      <c r="A319" t="s">
        <v>1029</v>
      </c>
      <c r="B319" t="s">
        <v>785</v>
      </c>
      <c r="C319">
        <v>225</v>
      </c>
      <c r="D319" s="180"/>
      <c r="E319" s="180"/>
      <c r="G319"/>
    </row>
    <row r="320" spans="1:7" ht="15" x14ac:dyDescent="0.2">
      <c r="A320" t="s">
        <v>1045</v>
      </c>
      <c r="B320" t="s">
        <v>175</v>
      </c>
      <c r="C320">
        <v>239</v>
      </c>
      <c r="D320" s="180"/>
      <c r="E320" s="180"/>
      <c r="G320"/>
    </row>
    <row r="321" spans="1:7" ht="15" x14ac:dyDescent="0.2">
      <c r="A321" t="s">
        <v>1013</v>
      </c>
      <c r="B321" t="s">
        <v>386</v>
      </c>
      <c r="C321">
        <v>280</v>
      </c>
      <c r="D321" s="180"/>
      <c r="E321" s="180"/>
      <c r="G321"/>
    </row>
    <row r="322" spans="1:7" ht="15" x14ac:dyDescent="0.2">
      <c r="A322" t="s">
        <v>912</v>
      </c>
      <c r="B322" t="s">
        <v>106</v>
      </c>
      <c r="C322">
        <v>183</v>
      </c>
      <c r="D322" s="180"/>
      <c r="E322" s="180"/>
      <c r="G322"/>
    </row>
    <row r="323" spans="1:7" ht="15" x14ac:dyDescent="0.2">
      <c r="A323" t="s">
        <v>912</v>
      </c>
      <c r="B323" t="s">
        <v>773</v>
      </c>
      <c r="C323">
        <v>181</v>
      </c>
      <c r="D323" s="180"/>
      <c r="E323" s="180"/>
      <c r="G323"/>
    </row>
    <row r="324" spans="1:7" ht="15" x14ac:dyDescent="0.2">
      <c r="A324" t="s">
        <v>912</v>
      </c>
      <c r="B324" t="s">
        <v>783</v>
      </c>
      <c r="C324">
        <v>182</v>
      </c>
      <c r="D324" s="180"/>
      <c r="E324" s="180"/>
      <c r="G324"/>
    </row>
    <row r="325" spans="1:7" ht="15" x14ac:dyDescent="0.2">
      <c r="A325" t="s">
        <v>912</v>
      </c>
      <c r="B325" t="s">
        <v>109</v>
      </c>
      <c r="C325">
        <v>191</v>
      </c>
      <c r="D325" s="180"/>
      <c r="E325" s="180"/>
      <c r="G325"/>
    </row>
    <row r="326" spans="1:7" ht="15" x14ac:dyDescent="0.2">
      <c r="A326" t="s">
        <v>912</v>
      </c>
      <c r="B326" t="s">
        <v>121</v>
      </c>
      <c r="C326">
        <v>530</v>
      </c>
      <c r="D326" s="180"/>
      <c r="E326" s="180"/>
      <c r="G326"/>
    </row>
    <row r="327" spans="1:7" ht="15" x14ac:dyDescent="0.2">
      <c r="A327" t="s">
        <v>912</v>
      </c>
      <c r="B327" t="s">
        <v>107</v>
      </c>
      <c r="C327">
        <v>185</v>
      </c>
      <c r="D327" s="180"/>
      <c r="E327" s="180"/>
      <c r="G327"/>
    </row>
    <row r="328" spans="1:7" ht="15" x14ac:dyDescent="0.2">
      <c r="A328" t="s">
        <v>1017</v>
      </c>
      <c r="B328" t="s">
        <v>388</v>
      </c>
      <c r="C328">
        <v>452</v>
      </c>
      <c r="D328" s="180"/>
      <c r="E328" s="180"/>
      <c r="G328"/>
    </row>
    <row r="329" spans="1:7" ht="15" x14ac:dyDescent="0.2">
      <c r="A329" t="s">
        <v>855</v>
      </c>
      <c r="B329" t="s">
        <v>433</v>
      </c>
      <c r="C329">
        <v>568</v>
      </c>
      <c r="D329" s="180"/>
      <c r="E329" s="180"/>
      <c r="G329"/>
    </row>
    <row r="330" spans="1:7" ht="15" x14ac:dyDescent="0.2">
      <c r="A330" t="s">
        <v>855</v>
      </c>
      <c r="B330" t="s">
        <v>472</v>
      </c>
      <c r="C330">
        <v>603</v>
      </c>
      <c r="D330" s="180"/>
      <c r="E330" s="180"/>
      <c r="G330"/>
    </row>
    <row r="331" spans="1:7" ht="15" x14ac:dyDescent="0.2">
      <c r="A331" t="s">
        <v>978</v>
      </c>
      <c r="B331" t="s">
        <v>417</v>
      </c>
      <c r="C331">
        <v>253</v>
      </c>
      <c r="D331" s="180"/>
      <c r="E331" s="180"/>
      <c r="G331"/>
    </row>
    <row r="332" spans="1:7" ht="15" x14ac:dyDescent="0.2">
      <c r="A332" t="s">
        <v>978</v>
      </c>
      <c r="B332" t="s">
        <v>418</v>
      </c>
      <c r="C332">
        <v>254</v>
      </c>
      <c r="D332" s="180"/>
      <c r="E332" s="180"/>
      <c r="G332"/>
    </row>
    <row r="333" spans="1:7" ht="15" x14ac:dyDescent="0.2">
      <c r="A333" t="s">
        <v>850</v>
      </c>
      <c r="B333" t="s">
        <v>401</v>
      </c>
      <c r="C333">
        <v>482</v>
      </c>
      <c r="D333" s="180"/>
      <c r="E333" s="180"/>
      <c r="G333"/>
    </row>
    <row r="334" spans="1:7" ht="15" x14ac:dyDescent="0.2">
      <c r="A334" t="s">
        <v>1010</v>
      </c>
      <c r="B334" t="s">
        <v>277</v>
      </c>
      <c r="C334">
        <v>76</v>
      </c>
      <c r="D334" s="180"/>
      <c r="E334" s="180"/>
      <c r="G334"/>
    </row>
    <row r="335" spans="1:7" ht="15" x14ac:dyDescent="0.2">
      <c r="A335" t="s">
        <v>834</v>
      </c>
      <c r="B335" t="s">
        <v>1094</v>
      </c>
      <c r="C335">
        <v>189</v>
      </c>
      <c r="D335" s="180"/>
      <c r="E335" s="180"/>
      <c r="G335"/>
    </row>
    <row r="336" spans="1:7" ht="15" x14ac:dyDescent="0.2">
      <c r="A336" t="s">
        <v>834</v>
      </c>
      <c r="B336" t="s">
        <v>381</v>
      </c>
      <c r="C336">
        <v>184</v>
      </c>
      <c r="D336" s="180"/>
      <c r="E336" s="180"/>
      <c r="G336"/>
    </row>
    <row r="337" spans="1:7" ht="15" x14ac:dyDescent="0.2">
      <c r="A337" t="s">
        <v>1056</v>
      </c>
      <c r="B337" t="s">
        <v>387</v>
      </c>
      <c r="C337">
        <v>317</v>
      </c>
      <c r="D337" s="180"/>
      <c r="E337" s="180"/>
      <c r="G337"/>
    </row>
    <row r="338" spans="1:7" ht="15" x14ac:dyDescent="0.2">
      <c r="A338" t="s">
        <v>835</v>
      </c>
      <c r="B338" t="s">
        <v>165</v>
      </c>
      <c r="C338">
        <v>54</v>
      </c>
      <c r="D338" s="180"/>
      <c r="E338" s="180"/>
      <c r="G338"/>
    </row>
    <row r="339" spans="1:7" ht="15" x14ac:dyDescent="0.2">
      <c r="A339" t="s">
        <v>835</v>
      </c>
      <c r="B339" t="s">
        <v>779</v>
      </c>
      <c r="C339">
        <v>545</v>
      </c>
      <c r="D339" s="180"/>
      <c r="E339" s="180"/>
      <c r="G339"/>
    </row>
    <row r="340" spans="1:7" ht="15" x14ac:dyDescent="0.2">
      <c r="A340" t="s">
        <v>835</v>
      </c>
      <c r="B340" t="s">
        <v>164</v>
      </c>
      <c r="C340">
        <v>53</v>
      </c>
      <c r="D340" s="180"/>
      <c r="E340" s="180"/>
      <c r="G340"/>
    </row>
    <row r="341" spans="1:7" ht="15" x14ac:dyDescent="0.2">
      <c r="A341" t="s">
        <v>962</v>
      </c>
      <c r="B341" t="s">
        <v>352</v>
      </c>
      <c r="C341">
        <v>10</v>
      </c>
      <c r="D341" s="180"/>
      <c r="E341" s="180"/>
      <c r="G341"/>
    </row>
    <row r="342" spans="1:7" ht="15" x14ac:dyDescent="0.2">
      <c r="A342" t="s">
        <v>1060</v>
      </c>
      <c r="B342" t="s">
        <v>155</v>
      </c>
      <c r="C342">
        <v>458</v>
      </c>
      <c r="D342" s="180"/>
      <c r="E342" s="180"/>
      <c r="G342"/>
    </row>
    <row r="343" spans="1:7" ht="15" x14ac:dyDescent="0.2">
      <c r="A343" t="s">
        <v>860</v>
      </c>
      <c r="B343" t="s">
        <v>275</v>
      </c>
      <c r="C343">
        <v>61</v>
      </c>
      <c r="D343" s="180"/>
      <c r="E343" s="180"/>
      <c r="G343"/>
    </row>
    <row r="344" spans="1:7" ht="15" x14ac:dyDescent="0.2">
      <c r="A344" t="s">
        <v>860</v>
      </c>
      <c r="B344" t="s">
        <v>276</v>
      </c>
      <c r="C344">
        <v>63</v>
      </c>
      <c r="D344" s="180"/>
      <c r="E344" s="180"/>
      <c r="G344"/>
    </row>
    <row r="345" spans="1:7" ht="15" x14ac:dyDescent="0.2">
      <c r="A345" t="s">
        <v>907</v>
      </c>
      <c r="B345" t="s">
        <v>798</v>
      </c>
      <c r="C345">
        <v>443</v>
      </c>
      <c r="D345" s="180"/>
      <c r="E345" s="180"/>
      <c r="G345"/>
    </row>
    <row r="346" spans="1:7" ht="15" x14ac:dyDescent="0.2">
      <c r="A346" t="s">
        <v>857</v>
      </c>
      <c r="B346" t="s">
        <v>410</v>
      </c>
      <c r="C346">
        <v>579</v>
      </c>
      <c r="D346" s="180"/>
      <c r="E346" s="180"/>
      <c r="G346"/>
    </row>
    <row r="347" spans="1:7" ht="15" x14ac:dyDescent="0.2">
      <c r="A347" t="s">
        <v>857</v>
      </c>
      <c r="B347" t="s">
        <v>400</v>
      </c>
      <c r="C347">
        <v>457</v>
      </c>
      <c r="D347" s="180"/>
      <c r="E347" s="180"/>
      <c r="G347"/>
    </row>
    <row r="348" spans="1:7" ht="15" x14ac:dyDescent="0.2">
      <c r="A348" t="s">
        <v>1032</v>
      </c>
      <c r="B348" t="s">
        <v>434</v>
      </c>
      <c r="C348">
        <v>569</v>
      </c>
      <c r="D348" s="180"/>
      <c r="E348" s="180"/>
      <c r="G348"/>
    </row>
    <row r="349" spans="1:7" ht="15" x14ac:dyDescent="0.2">
      <c r="A349" t="s">
        <v>880</v>
      </c>
      <c r="B349" t="s">
        <v>422</v>
      </c>
      <c r="C349">
        <v>377</v>
      </c>
      <c r="D349" s="180"/>
      <c r="E349" s="180"/>
      <c r="G349"/>
    </row>
    <row r="350" spans="1:7" ht="15" x14ac:dyDescent="0.2">
      <c r="A350" t="s">
        <v>953</v>
      </c>
      <c r="B350" t="s">
        <v>124</v>
      </c>
      <c r="C350">
        <v>534</v>
      </c>
      <c r="D350" s="180"/>
      <c r="E350" s="180"/>
      <c r="G350"/>
    </row>
    <row r="351" spans="1:7" ht="15" x14ac:dyDescent="0.2">
      <c r="A351" t="s">
        <v>953</v>
      </c>
      <c r="B351" t="s">
        <v>125</v>
      </c>
      <c r="C351">
        <v>535</v>
      </c>
      <c r="D351" s="180"/>
      <c r="E351" s="180"/>
      <c r="G351"/>
    </row>
    <row r="352" spans="1:7" ht="15" x14ac:dyDescent="0.2">
      <c r="A352" t="s">
        <v>953</v>
      </c>
      <c r="B352" t="s">
        <v>126</v>
      </c>
      <c r="C352">
        <v>536</v>
      </c>
      <c r="D352" s="180"/>
      <c r="E352" s="180"/>
      <c r="G352"/>
    </row>
    <row r="353" spans="1:7" ht="15" x14ac:dyDescent="0.2">
      <c r="A353" t="s">
        <v>953</v>
      </c>
      <c r="B353" t="s">
        <v>127</v>
      </c>
      <c r="C353">
        <v>537</v>
      </c>
      <c r="D353" s="180"/>
      <c r="E353" s="180"/>
      <c r="G353"/>
    </row>
    <row r="354" spans="1:7" ht="15" x14ac:dyDescent="0.2">
      <c r="A354" t="s">
        <v>953</v>
      </c>
      <c r="B354" t="s">
        <v>1085</v>
      </c>
      <c r="C354">
        <v>538</v>
      </c>
      <c r="D354" s="180"/>
      <c r="E354" s="180"/>
      <c r="G354"/>
    </row>
    <row r="355" spans="1:7" ht="15" x14ac:dyDescent="0.2">
      <c r="A355" t="s">
        <v>953</v>
      </c>
      <c r="B355" t="s">
        <v>123</v>
      </c>
      <c r="C355">
        <v>533</v>
      </c>
      <c r="D355" s="180"/>
      <c r="E355" s="180"/>
      <c r="G355"/>
    </row>
    <row r="356" spans="1:7" ht="15" x14ac:dyDescent="0.2">
      <c r="A356" t="s">
        <v>976</v>
      </c>
      <c r="B356" t="s">
        <v>119</v>
      </c>
      <c r="C356">
        <v>409</v>
      </c>
      <c r="D356" s="180"/>
      <c r="E356" s="180"/>
      <c r="G356"/>
    </row>
    <row r="357" spans="1:7" ht="15" x14ac:dyDescent="0.2">
      <c r="A357" t="s">
        <v>921</v>
      </c>
      <c r="B357" t="s">
        <v>146</v>
      </c>
      <c r="C357">
        <v>362</v>
      </c>
      <c r="D357" s="180"/>
      <c r="E357" s="180"/>
      <c r="G357"/>
    </row>
    <row r="358" spans="1:7" ht="15" x14ac:dyDescent="0.2">
      <c r="A358" t="s">
        <v>921</v>
      </c>
      <c r="B358" t="s">
        <v>144</v>
      </c>
      <c r="C358">
        <v>360</v>
      </c>
      <c r="D358" s="180"/>
      <c r="E358" s="180"/>
      <c r="G358"/>
    </row>
    <row r="359" spans="1:7" ht="15" x14ac:dyDescent="0.2">
      <c r="A359" t="s">
        <v>921</v>
      </c>
      <c r="B359" t="s">
        <v>145</v>
      </c>
      <c r="C359">
        <v>361</v>
      </c>
      <c r="D359" s="180"/>
      <c r="E359" s="180"/>
      <c r="G359"/>
    </row>
    <row r="360" spans="1:7" ht="15" x14ac:dyDescent="0.2">
      <c r="A360" t="s">
        <v>945</v>
      </c>
      <c r="B360" t="s">
        <v>793</v>
      </c>
      <c r="C360">
        <v>308</v>
      </c>
      <c r="D360" s="180"/>
      <c r="E360" s="180"/>
      <c r="G360"/>
    </row>
    <row r="361" spans="1:7" ht="15" x14ac:dyDescent="0.2">
      <c r="A361" t="s">
        <v>904</v>
      </c>
      <c r="B361" t="s">
        <v>162</v>
      </c>
      <c r="C361">
        <v>594</v>
      </c>
      <c r="D361" s="180"/>
      <c r="E361" s="180"/>
      <c r="G361"/>
    </row>
    <row r="362" spans="1:7" ht="15" x14ac:dyDescent="0.2">
      <c r="A362" t="s">
        <v>883</v>
      </c>
      <c r="B362" t="s">
        <v>746</v>
      </c>
      <c r="C362">
        <v>240</v>
      </c>
      <c r="D362" s="180"/>
      <c r="E362" s="180"/>
      <c r="G362"/>
    </row>
    <row r="363" spans="1:7" ht="15" x14ac:dyDescent="0.2">
      <c r="A363" t="s">
        <v>925</v>
      </c>
      <c r="B363" t="s">
        <v>274</v>
      </c>
      <c r="C363">
        <v>27</v>
      </c>
      <c r="D363" s="180"/>
      <c r="E363" s="180"/>
      <c r="G363"/>
    </row>
    <row r="364" spans="1:7" ht="15" x14ac:dyDescent="0.2">
      <c r="A364" t="s">
        <v>932</v>
      </c>
      <c r="B364" t="s">
        <v>784</v>
      </c>
      <c r="C364">
        <v>331</v>
      </c>
      <c r="D364" s="180"/>
      <c r="E364" s="180"/>
      <c r="G364"/>
    </row>
    <row r="365" spans="1:7" ht="15" x14ac:dyDescent="0.2">
      <c r="A365" t="s">
        <v>821</v>
      </c>
      <c r="B365" t="s">
        <v>363</v>
      </c>
      <c r="C365">
        <v>363</v>
      </c>
      <c r="D365" s="180"/>
      <c r="E365" s="180"/>
      <c r="G365"/>
    </row>
    <row r="366" spans="1:7" ht="15" x14ac:dyDescent="0.2">
      <c r="A366" t="s">
        <v>821</v>
      </c>
      <c r="B366" t="s">
        <v>780</v>
      </c>
      <c r="C366">
        <v>577</v>
      </c>
      <c r="D366" s="180"/>
      <c r="E366" s="180"/>
      <c r="G366"/>
    </row>
    <row r="367" spans="1:7" ht="15" x14ac:dyDescent="0.2">
      <c r="A367" t="s">
        <v>821</v>
      </c>
      <c r="B367" t="s">
        <v>364</v>
      </c>
      <c r="C367">
        <v>364</v>
      </c>
      <c r="D367" s="180"/>
      <c r="E367" s="180"/>
      <c r="G367"/>
    </row>
    <row r="368" spans="1:7" ht="15" x14ac:dyDescent="0.2">
      <c r="A368" t="s">
        <v>937</v>
      </c>
      <c r="B368" t="s">
        <v>428</v>
      </c>
      <c r="C368">
        <v>502</v>
      </c>
      <c r="D368" s="180"/>
      <c r="E368" s="180"/>
      <c r="G368"/>
    </row>
    <row r="369" spans="1:7" ht="15" x14ac:dyDescent="0.2">
      <c r="A369" t="s">
        <v>937</v>
      </c>
      <c r="B369" t="s">
        <v>427</v>
      </c>
      <c r="C369">
        <v>501</v>
      </c>
      <c r="D369" s="180"/>
      <c r="E369" s="180"/>
      <c r="G369"/>
    </row>
    <row r="370" spans="1:7" ht="15" x14ac:dyDescent="0.2">
      <c r="A370" t="s">
        <v>846</v>
      </c>
      <c r="B370" t="s">
        <v>152</v>
      </c>
      <c r="C370">
        <v>395</v>
      </c>
      <c r="D370" s="180"/>
      <c r="E370" s="180"/>
      <c r="G370"/>
    </row>
    <row r="371" spans="1:7" ht="15" x14ac:dyDescent="0.2">
      <c r="A371" t="s">
        <v>846</v>
      </c>
      <c r="B371" t="s">
        <v>151</v>
      </c>
      <c r="C371">
        <v>394</v>
      </c>
      <c r="D371" s="180"/>
      <c r="E371" s="180"/>
      <c r="G371"/>
    </row>
    <row r="372" spans="1:7" ht="15" x14ac:dyDescent="0.2">
      <c r="A372" t="s">
        <v>846</v>
      </c>
      <c r="B372" t="s">
        <v>150</v>
      </c>
      <c r="C372">
        <v>393</v>
      </c>
      <c r="D372" s="180"/>
      <c r="E372" s="180"/>
      <c r="G372"/>
    </row>
    <row r="373" spans="1:7" ht="15" x14ac:dyDescent="0.2">
      <c r="A373" t="s">
        <v>856</v>
      </c>
      <c r="B373" t="s">
        <v>315</v>
      </c>
      <c r="C373">
        <v>580</v>
      </c>
      <c r="D373" s="180"/>
      <c r="E373" s="180"/>
      <c r="G373"/>
    </row>
    <row r="374" spans="1:7" ht="15" x14ac:dyDescent="0.2">
      <c r="A374" t="s">
        <v>902</v>
      </c>
      <c r="B374" t="s">
        <v>83</v>
      </c>
      <c r="C374">
        <v>289</v>
      </c>
      <c r="D374" s="180"/>
      <c r="E374" s="180"/>
      <c r="G374"/>
    </row>
    <row r="375" spans="1:7" ht="15" x14ac:dyDescent="0.2">
      <c r="A375" t="s">
        <v>902</v>
      </c>
      <c r="B375" t="s">
        <v>84</v>
      </c>
      <c r="C375">
        <v>290</v>
      </c>
      <c r="D375" s="180"/>
      <c r="E375" s="180"/>
      <c r="G375"/>
    </row>
    <row r="376" spans="1:7" ht="15" x14ac:dyDescent="0.2">
      <c r="A376" t="s">
        <v>902</v>
      </c>
      <c r="B376" t="s">
        <v>82</v>
      </c>
      <c r="C376">
        <v>288</v>
      </c>
      <c r="D376" s="180"/>
      <c r="E376" s="180"/>
      <c r="G376"/>
    </row>
    <row r="377" spans="1:7" ht="15" x14ac:dyDescent="0.2">
      <c r="A377" t="s">
        <v>902</v>
      </c>
      <c r="B377" t="s">
        <v>85</v>
      </c>
      <c r="C377">
        <v>291</v>
      </c>
      <c r="D377" s="180"/>
      <c r="E377" s="180"/>
      <c r="G377"/>
    </row>
    <row r="378" spans="1:7" ht="15" x14ac:dyDescent="0.2">
      <c r="A378" t="s">
        <v>902</v>
      </c>
      <c r="B378" t="s">
        <v>86</v>
      </c>
      <c r="C378">
        <v>292</v>
      </c>
      <c r="D378" s="180"/>
      <c r="E378" s="180"/>
      <c r="G378"/>
    </row>
    <row r="379" spans="1:7" ht="15" x14ac:dyDescent="0.2">
      <c r="A379" t="s">
        <v>902</v>
      </c>
      <c r="B379" t="s">
        <v>90</v>
      </c>
      <c r="C379">
        <v>296</v>
      </c>
      <c r="D379" s="180"/>
      <c r="E379" s="180"/>
      <c r="G379"/>
    </row>
    <row r="380" spans="1:7" ht="15" x14ac:dyDescent="0.2">
      <c r="A380" t="s">
        <v>902</v>
      </c>
      <c r="B380" t="s">
        <v>87</v>
      </c>
      <c r="C380">
        <v>293</v>
      </c>
      <c r="D380" s="180"/>
      <c r="E380" s="180"/>
      <c r="G380"/>
    </row>
    <row r="381" spans="1:7" ht="15" x14ac:dyDescent="0.2">
      <c r="A381" t="s">
        <v>902</v>
      </c>
      <c r="B381" t="s">
        <v>88</v>
      </c>
      <c r="C381">
        <v>294</v>
      </c>
      <c r="D381" s="180"/>
      <c r="E381" s="180"/>
      <c r="G381"/>
    </row>
    <row r="382" spans="1:7" ht="15" x14ac:dyDescent="0.2">
      <c r="A382" t="s">
        <v>902</v>
      </c>
      <c r="B382" t="s">
        <v>89</v>
      </c>
      <c r="C382">
        <v>295</v>
      </c>
      <c r="D382" s="180"/>
      <c r="E382" s="180"/>
      <c r="G382"/>
    </row>
    <row r="383" spans="1:7" ht="15" x14ac:dyDescent="0.2">
      <c r="A383" t="s">
        <v>1007</v>
      </c>
      <c r="B383" t="s">
        <v>298</v>
      </c>
      <c r="C383">
        <v>241</v>
      </c>
      <c r="D383" s="180"/>
      <c r="E383" s="180"/>
      <c r="G383"/>
    </row>
    <row r="384" spans="1:7" ht="15" x14ac:dyDescent="0.2">
      <c r="A384" t="s">
        <v>1069</v>
      </c>
      <c r="B384" t="s">
        <v>438</v>
      </c>
      <c r="C384">
        <v>464</v>
      </c>
      <c r="D384" s="180"/>
      <c r="E384" s="180"/>
      <c r="G384"/>
    </row>
    <row r="385" spans="1:7" ht="15" x14ac:dyDescent="0.2">
      <c r="A385" t="s">
        <v>1064</v>
      </c>
      <c r="B385" t="s">
        <v>812</v>
      </c>
      <c r="C385">
        <v>169</v>
      </c>
      <c r="D385" s="180"/>
      <c r="E385" s="180"/>
      <c r="G385"/>
    </row>
    <row r="386" spans="1:7" ht="15" x14ac:dyDescent="0.2">
      <c r="A386" t="s">
        <v>1062</v>
      </c>
      <c r="B386" t="s">
        <v>281</v>
      </c>
      <c r="C386">
        <v>134</v>
      </c>
      <c r="D386" s="180"/>
      <c r="E386" s="180"/>
      <c r="G386"/>
    </row>
    <row r="387" spans="1:7" ht="15" x14ac:dyDescent="0.2">
      <c r="A387" t="s">
        <v>939</v>
      </c>
      <c r="B387" t="s">
        <v>429</v>
      </c>
      <c r="C387">
        <v>524</v>
      </c>
      <c r="D387" s="180"/>
      <c r="E387" s="180"/>
      <c r="G387"/>
    </row>
    <row r="388" spans="1:7" ht="15" x14ac:dyDescent="0.2">
      <c r="A388" t="s">
        <v>939</v>
      </c>
      <c r="B388" t="s">
        <v>430</v>
      </c>
      <c r="C388">
        <v>525</v>
      </c>
      <c r="D388" s="180"/>
      <c r="E388" s="180"/>
      <c r="G388"/>
    </row>
    <row r="389" spans="1:7" ht="15" x14ac:dyDescent="0.2">
      <c r="A389" t="s">
        <v>887</v>
      </c>
      <c r="B389" t="s">
        <v>338</v>
      </c>
      <c r="C389">
        <v>186</v>
      </c>
      <c r="D389" s="180"/>
      <c r="E389" s="180"/>
      <c r="G389"/>
    </row>
    <row r="390" spans="1:7" ht="15" x14ac:dyDescent="0.2">
      <c r="A390" t="s">
        <v>868</v>
      </c>
      <c r="B390" t="s">
        <v>794</v>
      </c>
      <c r="C390">
        <v>9</v>
      </c>
      <c r="D390" s="180"/>
      <c r="E390" s="180"/>
      <c r="G390"/>
    </row>
    <row r="391" spans="1:7" ht="15" x14ac:dyDescent="0.2">
      <c r="A391" t="s">
        <v>991</v>
      </c>
      <c r="B391" t="s">
        <v>795</v>
      </c>
      <c r="C391">
        <v>495</v>
      </c>
      <c r="D391" s="180"/>
      <c r="E391" s="180"/>
      <c r="G391"/>
    </row>
    <row r="392" spans="1:7" ht="15" x14ac:dyDescent="0.2">
      <c r="A392" t="s">
        <v>922</v>
      </c>
      <c r="B392" t="s">
        <v>149</v>
      </c>
      <c r="C392">
        <v>384</v>
      </c>
      <c r="D392" s="180"/>
      <c r="E392" s="180"/>
      <c r="G392"/>
    </row>
    <row r="393" spans="1:7" ht="15" x14ac:dyDescent="0.2">
      <c r="A393" t="s">
        <v>936</v>
      </c>
      <c r="B393" t="s">
        <v>133</v>
      </c>
      <c r="C393">
        <v>66</v>
      </c>
      <c r="D393" s="180"/>
      <c r="E393" s="180"/>
      <c r="G393"/>
    </row>
    <row r="394" spans="1:7" ht="15" x14ac:dyDescent="0.2">
      <c r="A394" t="s">
        <v>936</v>
      </c>
      <c r="B394" t="s">
        <v>134</v>
      </c>
      <c r="C394">
        <v>67</v>
      </c>
      <c r="D394" s="180"/>
      <c r="E394" s="180"/>
      <c r="G394"/>
    </row>
    <row r="395" spans="1:7" ht="15" x14ac:dyDescent="0.2">
      <c r="A395" t="s">
        <v>837</v>
      </c>
      <c r="B395" t="s">
        <v>1086</v>
      </c>
      <c r="C395">
        <v>60</v>
      </c>
      <c r="D395" s="180"/>
      <c r="E395" s="180"/>
      <c r="G395"/>
    </row>
    <row r="396" spans="1:7" ht="15" x14ac:dyDescent="0.2">
      <c r="A396" t="s">
        <v>837</v>
      </c>
      <c r="B396" t="s">
        <v>159</v>
      </c>
      <c r="C396">
        <v>541</v>
      </c>
      <c r="D396" s="180"/>
      <c r="E396" s="180"/>
      <c r="G396"/>
    </row>
    <row r="397" spans="1:7" ht="15" x14ac:dyDescent="0.2">
      <c r="A397" t="s">
        <v>837</v>
      </c>
      <c r="B397" t="s">
        <v>132</v>
      </c>
      <c r="C397">
        <v>59</v>
      </c>
      <c r="D397" s="180"/>
      <c r="E397" s="180"/>
      <c r="G397"/>
    </row>
    <row r="398" spans="1:7" ht="15" x14ac:dyDescent="0.2">
      <c r="A398" t="s">
        <v>993</v>
      </c>
      <c r="B398" t="s">
        <v>92</v>
      </c>
      <c r="C398">
        <v>320</v>
      </c>
      <c r="D398" s="180"/>
      <c r="E398" s="180"/>
      <c r="G398"/>
    </row>
    <row r="399" spans="1:7" ht="15" x14ac:dyDescent="0.2">
      <c r="A399" t="s">
        <v>1067</v>
      </c>
      <c r="B399" t="s">
        <v>286</v>
      </c>
      <c r="C399">
        <v>34</v>
      </c>
      <c r="D399" s="180"/>
      <c r="E399" s="180"/>
      <c r="G399"/>
    </row>
    <row r="400" spans="1:7" ht="15" x14ac:dyDescent="0.2">
      <c r="A400" t="s">
        <v>1048</v>
      </c>
      <c r="B400" t="s">
        <v>266</v>
      </c>
      <c r="C400">
        <v>349</v>
      </c>
      <c r="D400" s="180"/>
      <c r="E400" s="180"/>
      <c r="G400"/>
    </row>
    <row r="401" spans="1:7" ht="15" x14ac:dyDescent="0.2">
      <c r="A401" t="s">
        <v>971</v>
      </c>
      <c r="B401" t="s">
        <v>157</v>
      </c>
      <c r="C401">
        <v>484</v>
      </c>
      <c r="D401" s="180"/>
      <c r="E401" s="180"/>
      <c r="G401"/>
    </row>
    <row r="402" spans="1:7" ht="15" x14ac:dyDescent="0.2">
      <c r="A402" t="s">
        <v>867</v>
      </c>
      <c r="B402" t="s">
        <v>329</v>
      </c>
      <c r="C402">
        <v>396</v>
      </c>
      <c r="D402" s="180"/>
      <c r="E402" s="180"/>
      <c r="G402"/>
    </row>
    <row r="403" spans="1:7" ht="15" x14ac:dyDescent="0.2">
      <c r="A403" t="s">
        <v>877</v>
      </c>
      <c r="B403" t="s">
        <v>431</v>
      </c>
      <c r="C403">
        <v>526</v>
      </c>
      <c r="D403" s="180"/>
      <c r="E403" s="180"/>
      <c r="G403"/>
    </row>
    <row r="404" spans="1:7" ht="15" x14ac:dyDescent="0.2">
      <c r="A404" t="s">
        <v>877</v>
      </c>
      <c r="B404" t="s">
        <v>432</v>
      </c>
      <c r="C404">
        <v>527</v>
      </c>
      <c r="D404" s="180"/>
      <c r="E404" s="180"/>
      <c r="G404"/>
    </row>
    <row r="405" spans="1:7" ht="15" x14ac:dyDescent="0.2">
      <c r="A405" t="s">
        <v>909</v>
      </c>
      <c r="B405" t="s">
        <v>247</v>
      </c>
      <c r="C405">
        <v>287</v>
      </c>
      <c r="D405" s="180"/>
      <c r="E405" s="180"/>
      <c r="G405"/>
    </row>
    <row r="406" spans="1:7" ht="15" x14ac:dyDescent="0.2">
      <c r="A406" t="s">
        <v>909</v>
      </c>
      <c r="B406" t="s">
        <v>246</v>
      </c>
      <c r="C406">
        <v>284</v>
      </c>
      <c r="D406" s="180"/>
      <c r="E406" s="180"/>
      <c r="G406"/>
    </row>
    <row r="407" spans="1:7" ht="15" x14ac:dyDescent="0.2">
      <c r="A407" t="s">
        <v>909</v>
      </c>
      <c r="B407" t="s">
        <v>245</v>
      </c>
      <c r="C407">
        <v>283</v>
      </c>
      <c r="D407" s="180"/>
      <c r="E407" s="180"/>
      <c r="G407"/>
    </row>
    <row r="408" spans="1:7" ht="15" x14ac:dyDescent="0.2">
      <c r="A408" t="s">
        <v>965</v>
      </c>
      <c r="B408" t="s">
        <v>176</v>
      </c>
      <c r="C408">
        <v>269</v>
      </c>
      <c r="D408" s="180"/>
      <c r="E408" s="180"/>
      <c r="G408"/>
    </row>
    <row r="409" spans="1:7" ht="15" x14ac:dyDescent="0.2">
      <c r="A409" t="s">
        <v>1006</v>
      </c>
      <c r="B409" t="s">
        <v>217</v>
      </c>
      <c r="C409">
        <v>365</v>
      </c>
      <c r="D409" s="180"/>
      <c r="E409" s="180"/>
      <c r="G409"/>
    </row>
    <row r="410" spans="1:7" ht="15" x14ac:dyDescent="0.2">
      <c r="A410" t="s">
        <v>938</v>
      </c>
      <c r="B410" t="s">
        <v>362</v>
      </c>
      <c r="C410">
        <v>350</v>
      </c>
      <c r="D410" s="180"/>
      <c r="E410" s="180"/>
      <c r="G410"/>
    </row>
    <row r="411" spans="1:7" ht="15" x14ac:dyDescent="0.2">
      <c r="A411" t="s">
        <v>949</v>
      </c>
      <c r="B411" t="s">
        <v>310</v>
      </c>
      <c r="C411">
        <v>450</v>
      </c>
      <c r="D411" s="180"/>
      <c r="E411" s="180"/>
      <c r="G411"/>
    </row>
    <row r="412" spans="1:7" ht="15" x14ac:dyDescent="0.2">
      <c r="A412" t="s">
        <v>973</v>
      </c>
      <c r="B412" t="s">
        <v>309</v>
      </c>
      <c r="C412">
        <v>382</v>
      </c>
      <c r="D412" s="180"/>
      <c r="E412" s="180"/>
      <c r="G412"/>
    </row>
    <row r="413" spans="1:7" ht="15" x14ac:dyDescent="0.2">
      <c r="A413" t="s">
        <v>920</v>
      </c>
      <c r="B413" t="s">
        <v>136</v>
      </c>
      <c r="C413">
        <v>96</v>
      </c>
      <c r="D413" s="180"/>
      <c r="E413" s="180"/>
      <c r="G413"/>
    </row>
    <row r="414" spans="1:7" ht="15" x14ac:dyDescent="0.2">
      <c r="A414" t="s">
        <v>920</v>
      </c>
      <c r="B414" t="s">
        <v>137</v>
      </c>
      <c r="C414">
        <v>97</v>
      </c>
      <c r="D414" s="180"/>
      <c r="E414" s="180"/>
      <c r="G414"/>
    </row>
    <row r="415" spans="1:7" ht="15" x14ac:dyDescent="0.2">
      <c r="A415" t="s">
        <v>920</v>
      </c>
      <c r="B415" t="s">
        <v>160</v>
      </c>
      <c r="C415">
        <v>542</v>
      </c>
      <c r="D415" s="180"/>
      <c r="E415" s="180"/>
      <c r="G415"/>
    </row>
    <row r="416" spans="1:7" ht="15" x14ac:dyDescent="0.2">
      <c r="A416" t="s">
        <v>1063</v>
      </c>
      <c r="B416" t="s">
        <v>385</v>
      </c>
      <c r="C416">
        <v>259</v>
      </c>
      <c r="D416" s="180"/>
      <c r="E416" s="180"/>
      <c r="G416"/>
    </row>
    <row r="417" spans="1:7" ht="15" x14ac:dyDescent="0.2">
      <c r="A417" t="s">
        <v>824</v>
      </c>
      <c r="B417" t="s">
        <v>810</v>
      </c>
      <c r="C417">
        <v>126</v>
      </c>
      <c r="D417" s="180"/>
      <c r="E417" s="180"/>
      <c r="G417"/>
    </row>
    <row r="418" spans="1:7" ht="15" x14ac:dyDescent="0.2">
      <c r="A418" t="s">
        <v>824</v>
      </c>
      <c r="B418" t="s">
        <v>167</v>
      </c>
      <c r="C418">
        <v>124</v>
      </c>
      <c r="D418" s="180"/>
      <c r="E418" s="180"/>
      <c r="G418"/>
    </row>
    <row r="419" spans="1:7" ht="15" x14ac:dyDescent="0.2">
      <c r="A419" t="s">
        <v>824</v>
      </c>
      <c r="B419" t="s">
        <v>168</v>
      </c>
      <c r="C419">
        <v>125</v>
      </c>
      <c r="D419" s="180"/>
      <c r="E419" s="180"/>
      <c r="G419"/>
    </row>
    <row r="420" spans="1:7" ht="15" x14ac:dyDescent="0.2">
      <c r="A420" t="s">
        <v>820</v>
      </c>
      <c r="B420" t="s">
        <v>814</v>
      </c>
      <c r="C420">
        <v>49</v>
      </c>
      <c r="D420" s="180"/>
      <c r="E420" s="180"/>
      <c r="G420"/>
    </row>
    <row r="421" spans="1:7" ht="15" x14ac:dyDescent="0.2">
      <c r="A421" t="s">
        <v>820</v>
      </c>
      <c r="B421" t="s">
        <v>313</v>
      </c>
      <c r="C421">
        <v>491</v>
      </c>
      <c r="D421" s="180"/>
      <c r="E421" s="180"/>
      <c r="G421"/>
    </row>
    <row r="422" spans="1:7" ht="15" x14ac:dyDescent="0.2">
      <c r="A422" t="s">
        <v>820</v>
      </c>
      <c r="B422" t="s">
        <v>312</v>
      </c>
      <c r="C422">
        <v>490</v>
      </c>
      <c r="D422" s="180"/>
      <c r="E422" s="180"/>
      <c r="G422"/>
    </row>
    <row r="423" spans="1:7" ht="15" x14ac:dyDescent="0.2">
      <c r="A423" t="s">
        <v>1011</v>
      </c>
      <c r="B423" t="s">
        <v>94</v>
      </c>
      <c r="C423">
        <v>406</v>
      </c>
      <c r="D423" s="180"/>
      <c r="E423" s="180"/>
      <c r="G423"/>
    </row>
    <row r="424" spans="1:7" ht="15" x14ac:dyDescent="0.2">
      <c r="A424" t="s">
        <v>919</v>
      </c>
      <c r="B424" t="s">
        <v>743</v>
      </c>
      <c r="C424">
        <v>38</v>
      </c>
      <c r="D424" s="180"/>
      <c r="E424" s="180"/>
      <c r="G424"/>
    </row>
    <row r="425" spans="1:7" ht="15" x14ac:dyDescent="0.2">
      <c r="A425" t="s">
        <v>910</v>
      </c>
      <c r="B425" t="s">
        <v>771</v>
      </c>
      <c r="C425">
        <v>266</v>
      </c>
      <c r="D425" s="180"/>
      <c r="E425" s="180"/>
      <c r="G425"/>
    </row>
    <row r="426" spans="1:7" ht="15" x14ac:dyDescent="0.2">
      <c r="A426" t="s">
        <v>910</v>
      </c>
      <c r="B426" t="s">
        <v>112</v>
      </c>
      <c r="C426">
        <v>265</v>
      </c>
      <c r="D426" s="180"/>
      <c r="E426" s="180"/>
      <c r="G426"/>
    </row>
    <row r="427" spans="1:7" ht="15" x14ac:dyDescent="0.2">
      <c r="A427" t="s">
        <v>876</v>
      </c>
      <c r="B427" t="s">
        <v>242</v>
      </c>
      <c r="C427">
        <v>272</v>
      </c>
      <c r="D427" s="180"/>
      <c r="E427" s="180"/>
      <c r="G427"/>
    </row>
    <row r="428" spans="1:7" ht="15" x14ac:dyDescent="0.2">
      <c r="A428" t="s">
        <v>876</v>
      </c>
      <c r="B428" t="s">
        <v>254</v>
      </c>
      <c r="C428">
        <v>520</v>
      </c>
      <c r="D428" s="180"/>
      <c r="E428" s="180"/>
      <c r="G428"/>
    </row>
    <row r="429" spans="1:7" ht="15" x14ac:dyDescent="0.2">
      <c r="A429" t="s">
        <v>876</v>
      </c>
      <c r="B429" t="s">
        <v>253</v>
      </c>
      <c r="C429">
        <v>519</v>
      </c>
      <c r="D429" s="180"/>
      <c r="E429" s="180"/>
      <c r="G429"/>
    </row>
    <row r="430" spans="1:7" ht="15" x14ac:dyDescent="0.2">
      <c r="A430" t="s">
        <v>876</v>
      </c>
      <c r="B430" t="s">
        <v>252</v>
      </c>
      <c r="C430">
        <v>518</v>
      </c>
      <c r="D430" s="180"/>
      <c r="E430" s="180"/>
      <c r="G430"/>
    </row>
    <row r="431" spans="1:7" ht="15" x14ac:dyDescent="0.2">
      <c r="A431" t="s">
        <v>876</v>
      </c>
      <c r="B431" t="s">
        <v>244</v>
      </c>
      <c r="C431">
        <v>274</v>
      </c>
      <c r="D431" s="180"/>
      <c r="E431" s="180"/>
      <c r="G431"/>
    </row>
    <row r="432" spans="1:7" ht="15" x14ac:dyDescent="0.2">
      <c r="A432" t="s">
        <v>876</v>
      </c>
      <c r="B432" t="s">
        <v>243</v>
      </c>
      <c r="C432">
        <v>273</v>
      </c>
      <c r="D432" s="180"/>
      <c r="E432" s="180"/>
      <c r="G432"/>
    </row>
    <row r="433" spans="1:7" ht="15" x14ac:dyDescent="0.2">
      <c r="A433" t="s">
        <v>979</v>
      </c>
      <c r="B433" t="s">
        <v>214</v>
      </c>
      <c r="C433">
        <v>276</v>
      </c>
      <c r="D433" s="180"/>
      <c r="E433" s="180"/>
      <c r="G433"/>
    </row>
    <row r="434" spans="1:7" ht="15" x14ac:dyDescent="0.2">
      <c r="A434" t="s">
        <v>979</v>
      </c>
      <c r="B434" t="s">
        <v>213</v>
      </c>
      <c r="C434">
        <v>275</v>
      </c>
      <c r="D434" s="180"/>
      <c r="E434" s="180"/>
      <c r="G434"/>
    </row>
    <row r="435" spans="1:7" ht="15" x14ac:dyDescent="0.2">
      <c r="A435" t="s">
        <v>979</v>
      </c>
      <c r="B435" t="s">
        <v>215</v>
      </c>
      <c r="C435">
        <v>277</v>
      </c>
      <c r="D435" s="180"/>
      <c r="E435" s="180"/>
      <c r="G435"/>
    </row>
    <row r="436" spans="1:7" ht="15" x14ac:dyDescent="0.2">
      <c r="A436" t="s">
        <v>997</v>
      </c>
      <c r="B436" t="s">
        <v>360</v>
      </c>
      <c r="C436">
        <v>173</v>
      </c>
      <c r="D436" s="180"/>
      <c r="E436" s="180"/>
      <c r="G436"/>
    </row>
    <row r="437" spans="1:7" x14ac:dyDescent="0.2">
      <c r="A437" t="s">
        <v>847</v>
      </c>
      <c r="B437" t="s">
        <v>1091</v>
      </c>
      <c r="C437">
        <v>602</v>
      </c>
      <c r="G437"/>
    </row>
    <row r="438" spans="1:7" x14ac:dyDescent="0.2">
      <c r="A438" t="s">
        <v>847</v>
      </c>
      <c r="B438" t="s">
        <v>314</v>
      </c>
      <c r="C438">
        <v>504</v>
      </c>
      <c r="G438"/>
    </row>
    <row r="439" spans="1:7" x14ac:dyDescent="0.2">
      <c r="A439" t="s">
        <v>908</v>
      </c>
      <c r="B439" t="s">
        <v>322</v>
      </c>
      <c r="C439">
        <v>164</v>
      </c>
      <c r="G439"/>
    </row>
    <row r="440" spans="1:7" x14ac:dyDescent="0.2">
      <c r="A440" t="s">
        <v>1001</v>
      </c>
      <c r="B440" t="s">
        <v>287</v>
      </c>
      <c r="C440">
        <v>42</v>
      </c>
      <c r="G440"/>
    </row>
    <row r="441" spans="1:7" x14ac:dyDescent="0.2">
      <c r="A441" t="s">
        <v>1027</v>
      </c>
      <c r="B441" t="s">
        <v>440</v>
      </c>
      <c r="C441">
        <v>28</v>
      </c>
      <c r="G441"/>
    </row>
    <row r="442" spans="1:7" x14ac:dyDescent="0.2">
      <c r="A442" t="s">
        <v>933</v>
      </c>
      <c r="B442" t="s">
        <v>239</v>
      </c>
      <c r="C442">
        <v>224</v>
      </c>
      <c r="G442"/>
    </row>
    <row r="443" spans="1:7" x14ac:dyDescent="0.2">
      <c r="A443" t="s">
        <v>933</v>
      </c>
      <c r="B443" t="s">
        <v>238</v>
      </c>
      <c r="C443">
        <v>223</v>
      </c>
      <c r="G443"/>
    </row>
    <row r="444" spans="1:7" x14ac:dyDescent="0.2">
      <c r="A444" t="s">
        <v>951</v>
      </c>
      <c r="B444" t="s">
        <v>270</v>
      </c>
      <c r="C444">
        <v>494</v>
      </c>
      <c r="G444"/>
    </row>
    <row r="445" spans="1:7" x14ac:dyDescent="0.2">
      <c r="A445" t="s">
        <v>831</v>
      </c>
      <c r="B445" t="s">
        <v>111</v>
      </c>
      <c r="C445">
        <v>222</v>
      </c>
      <c r="G445"/>
    </row>
    <row r="446" spans="1:7" x14ac:dyDescent="0.2">
      <c r="A446" t="s">
        <v>831</v>
      </c>
      <c r="B446" t="s">
        <v>772</v>
      </c>
      <c r="C446">
        <v>532</v>
      </c>
      <c r="G446"/>
    </row>
    <row r="447" spans="1:7" x14ac:dyDescent="0.2">
      <c r="A447" t="s">
        <v>831</v>
      </c>
      <c r="B447" t="s">
        <v>122</v>
      </c>
      <c r="C447">
        <v>531</v>
      </c>
      <c r="G447"/>
    </row>
    <row r="448" spans="1:7" x14ac:dyDescent="0.2">
      <c r="G448"/>
    </row>
    <row r="449" spans="7:7" x14ac:dyDescent="0.2">
      <c r="G449"/>
    </row>
    <row r="450" spans="7:7" x14ac:dyDescent="0.2">
      <c r="G450"/>
    </row>
    <row r="451" spans="7:7" x14ac:dyDescent="0.2">
      <c r="G451"/>
    </row>
    <row r="452" spans="7:7" x14ac:dyDescent="0.2">
      <c r="G452"/>
    </row>
    <row r="453" spans="7:7" x14ac:dyDescent="0.2">
      <c r="G453"/>
    </row>
    <row r="454" spans="7:7" x14ac:dyDescent="0.2">
      <c r="G454"/>
    </row>
    <row r="455" spans="7:7" x14ac:dyDescent="0.2">
      <c r="G455"/>
    </row>
    <row r="456" spans="7:7" x14ac:dyDescent="0.2">
      <c r="G456"/>
    </row>
    <row r="457" spans="7:7" x14ac:dyDescent="0.2">
      <c r="G457"/>
    </row>
    <row r="458" spans="7:7" x14ac:dyDescent="0.2">
      <c r="G458"/>
    </row>
    <row r="459" spans="7:7" x14ac:dyDescent="0.2">
      <c r="G459"/>
    </row>
    <row r="460" spans="7:7" x14ac:dyDescent="0.2">
      <c r="G460"/>
    </row>
    <row r="461" spans="7:7" x14ac:dyDescent="0.2">
      <c r="G461"/>
    </row>
    <row r="462" spans="7:7" x14ac:dyDescent="0.2">
      <c r="G462"/>
    </row>
    <row r="463" spans="7:7" x14ac:dyDescent="0.2">
      <c r="G463"/>
    </row>
    <row r="464" spans="7:7" x14ac:dyDescent="0.2">
      <c r="G464"/>
    </row>
    <row r="465" spans="7:7" x14ac:dyDescent="0.2">
      <c r="G465"/>
    </row>
    <row r="466" spans="7:7" x14ac:dyDescent="0.2">
      <c r="G466"/>
    </row>
    <row r="467" spans="7:7" x14ac:dyDescent="0.2">
      <c r="G467"/>
    </row>
    <row r="468" spans="7:7" x14ac:dyDescent="0.2">
      <c r="G468"/>
    </row>
    <row r="469" spans="7:7" x14ac:dyDescent="0.2">
      <c r="G469"/>
    </row>
    <row r="470" spans="7:7" x14ac:dyDescent="0.2">
      <c r="G470"/>
    </row>
    <row r="471" spans="7:7" x14ac:dyDescent="0.2">
      <c r="G471"/>
    </row>
    <row r="472" spans="7:7" x14ac:dyDescent="0.2">
      <c r="G472"/>
    </row>
    <row r="473" spans="7:7" x14ac:dyDescent="0.2">
      <c r="G473"/>
    </row>
    <row r="474" spans="7:7" x14ac:dyDescent="0.2">
      <c r="G474"/>
    </row>
    <row r="475" spans="7:7" x14ac:dyDescent="0.2">
      <c r="G475"/>
    </row>
    <row r="476" spans="7:7" x14ac:dyDescent="0.2">
      <c r="G476"/>
    </row>
    <row r="477" spans="7:7" x14ac:dyDescent="0.2">
      <c r="G477"/>
    </row>
    <row r="478" spans="7:7" x14ac:dyDescent="0.2">
      <c r="G478"/>
    </row>
    <row r="479" spans="7:7" x14ac:dyDescent="0.2">
      <c r="G479"/>
    </row>
    <row r="480" spans="7:7" x14ac:dyDescent="0.2">
      <c r="G480"/>
    </row>
    <row r="481" spans="7:7" x14ac:dyDescent="0.2">
      <c r="G481"/>
    </row>
    <row r="482" spans="7:7" x14ac:dyDescent="0.2">
      <c r="G482"/>
    </row>
    <row r="483" spans="7:7" x14ac:dyDescent="0.2">
      <c r="G483"/>
    </row>
    <row r="484" spans="7:7" x14ac:dyDescent="0.2">
      <c r="G484"/>
    </row>
    <row r="485" spans="7:7" x14ac:dyDescent="0.2">
      <c r="G485"/>
    </row>
    <row r="486" spans="7:7" x14ac:dyDescent="0.2">
      <c r="G486"/>
    </row>
    <row r="487" spans="7:7" x14ac:dyDescent="0.2">
      <c r="G487"/>
    </row>
    <row r="488" spans="7:7" x14ac:dyDescent="0.2">
      <c r="G488"/>
    </row>
    <row r="489" spans="7:7" x14ac:dyDescent="0.2">
      <c r="G489"/>
    </row>
    <row r="490" spans="7:7" x14ac:dyDescent="0.2">
      <c r="G490"/>
    </row>
    <row r="491" spans="7:7" x14ac:dyDescent="0.2">
      <c r="G491"/>
    </row>
    <row r="492" spans="7:7" x14ac:dyDescent="0.2">
      <c r="G492"/>
    </row>
    <row r="493" spans="7:7" x14ac:dyDescent="0.2">
      <c r="G493"/>
    </row>
    <row r="494" spans="7:7" x14ac:dyDescent="0.2">
      <c r="G494"/>
    </row>
    <row r="495" spans="7:7" x14ac:dyDescent="0.2">
      <c r="G495"/>
    </row>
    <row r="496" spans="7:7" x14ac:dyDescent="0.2">
      <c r="G496"/>
    </row>
    <row r="497" spans="7:7" x14ac:dyDescent="0.2">
      <c r="G497"/>
    </row>
    <row r="498" spans="7:7" x14ac:dyDescent="0.2">
      <c r="G498"/>
    </row>
    <row r="499" spans="7:7" x14ac:dyDescent="0.2">
      <c r="G499"/>
    </row>
    <row r="500" spans="7:7" x14ac:dyDescent="0.2">
      <c r="G500"/>
    </row>
    <row r="501" spans="7:7" x14ac:dyDescent="0.2">
      <c r="G501"/>
    </row>
    <row r="502" spans="7:7" x14ac:dyDescent="0.2">
      <c r="G502"/>
    </row>
    <row r="503" spans="7:7" x14ac:dyDescent="0.2">
      <c r="G503"/>
    </row>
    <row r="504" spans="7:7" x14ac:dyDescent="0.2">
      <c r="G504"/>
    </row>
    <row r="505" spans="7:7" x14ac:dyDescent="0.2">
      <c r="G505"/>
    </row>
    <row r="506" spans="7:7" x14ac:dyDescent="0.2">
      <c r="G506"/>
    </row>
    <row r="507" spans="7:7" x14ac:dyDescent="0.2">
      <c r="G507"/>
    </row>
    <row r="508" spans="7:7" x14ac:dyDescent="0.2">
      <c r="G508"/>
    </row>
    <row r="509" spans="7:7" x14ac:dyDescent="0.2">
      <c r="G509"/>
    </row>
    <row r="510" spans="7:7" x14ac:dyDescent="0.2">
      <c r="G510"/>
    </row>
    <row r="511" spans="7:7" x14ac:dyDescent="0.2">
      <c r="G511"/>
    </row>
    <row r="512" spans="7:7" x14ac:dyDescent="0.2">
      <c r="G512"/>
    </row>
    <row r="513" spans="7:7" x14ac:dyDescent="0.2">
      <c r="G513"/>
    </row>
    <row r="514" spans="7:7" x14ac:dyDescent="0.2">
      <c r="G514"/>
    </row>
    <row r="515" spans="7:7" x14ac:dyDescent="0.2">
      <c r="G515"/>
    </row>
    <row r="516" spans="7:7" x14ac:dyDescent="0.2">
      <c r="G516"/>
    </row>
    <row r="517" spans="7:7" x14ac:dyDescent="0.2">
      <c r="G517"/>
    </row>
    <row r="518" spans="7:7" x14ac:dyDescent="0.2">
      <c r="G518"/>
    </row>
    <row r="519" spans="7:7" x14ac:dyDescent="0.2">
      <c r="G519"/>
    </row>
    <row r="520" spans="7:7" x14ac:dyDescent="0.2">
      <c r="G520"/>
    </row>
    <row r="521" spans="7:7" x14ac:dyDescent="0.2">
      <c r="G521"/>
    </row>
    <row r="522" spans="7:7" x14ac:dyDescent="0.2">
      <c r="G522"/>
    </row>
    <row r="523" spans="7:7" x14ac:dyDescent="0.2">
      <c r="G523"/>
    </row>
    <row r="524" spans="7:7" x14ac:dyDescent="0.2">
      <c r="G524"/>
    </row>
    <row r="525" spans="7:7" x14ac:dyDescent="0.2">
      <c r="G525"/>
    </row>
    <row r="526" spans="7:7" x14ac:dyDescent="0.2">
      <c r="G526"/>
    </row>
    <row r="527" spans="7:7" x14ac:dyDescent="0.2">
      <c r="G527"/>
    </row>
    <row r="528" spans="7:7" x14ac:dyDescent="0.2">
      <c r="G528"/>
    </row>
    <row r="529" spans="7:7" x14ac:dyDescent="0.2">
      <c r="G529"/>
    </row>
    <row r="530" spans="7:7" x14ac:dyDescent="0.2">
      <c r="G530"/>
    </row>
    <row r="531" spans="7:7" x14ac:dyDescent="0.2">
      <c r="G531"/>
    </row>
    <row r="532" spans="7:7" x14ac:dyDescent="0.2">
      <c r="G532"/>
    </row>
    <row r="533" spans="7:7" x14ac:dyDescent="0.2">
      <c r="G533"/>
    </row>
    <row r="534" spans="7:7" x14ac:dyDescent="0.2">
      <c r="G534"/>
    </row>
    <row r="535" spans="7:7" x14ac:dyDescent="0.2">
      <c r="G535"/>
    </row>
    <row r="536" spans="7:7" x14ac:dyDescent="0.2">
      <c r="G536"/>
    </row>
    <row r="537" spans="7:7" x14ac:dyDescent="0.2">
      <c r="G537"/>
    </row>
    <row r="538" spans="7:7" x14ac:dyDescent="0.2">
      <c r="G538"/>
    </row>
    <row r="539" spans="7:7" x14ac:dyDescent="0.2">
      <c r="G539"/>
    </row>
    <row r="540" spans="7:7" x14ac:dyDescent="0.2">
      <c r="G540"/>
    </row>
    <row r="541" spans="7:7" x14ac:dyDescent="0.2">
      <c r="G541"/>
    </row>
    <row r="542" spans="7:7" x14ac:dyDescent="0.2">
      <c r="G542"/>
    </row>
    <row r="543" spans="7:7" x14ac:dyDescent="0.2">
      <c r="G543"/>
    </row>
    <row r="544" spans="7:7" x14ac:dyDescent="0.2">
      <c r="G544"/>
    </row>
    <row r="545" spans="7:7" x14ac:dyDescent="0.2">
      <c r="G545"/>
    </row>
    <row r="546" spans="7:7" x14ac:dyDescent="0.2">
      <c r="G546"/>
    </row>
    <row r="547" spans="7:7" x14ac:dyDescent="0.2">
      <c r="G547"/>
    </row>
    <row r="548" spans="7:7" x14ac:dyDescent="0.2">
      <c r="G548"/>
    </row>
    <row r="549" spans="7:7" x14ac:dyDescent="0.2">
      <c r="G549"/>
    </row>
    <row r="550" spans="7:7" x14ac:dyDescent="0.2">
      <c r="G550"/>
    </row>
    <row r="551" spans="7:7" x14ac:dyDescent="0.2">
      <c r="G551"/>
    </row>
    <row r="552" spans="7:7" x14ac:dyDescent="0.2">
      <c r="G552"/>
    </row>
    <row r="553" spans="7:7" x14ac:dyDescent="0.2">
      <c r="G553"/>
    </row>
    <row r="554" spans="7:7" x14ac:dyDescent="0.2">
      <c r="G554"/>
    </row>
    <row r="555" spans="7:7" x14ac:dyDescent="0.2">
      <c r="G555"/>
    </row>
    <row r="556" spans="7:7" x14ac:dyDescent="0.2">
      <c r="G556"/>
    </row>
    <row r="557" spans="7:7" x14ac:dyDescent="0.2">
      <c r="G557"/>
    </row>
    <row r="558" spans="7:7" x14ac:dyDescent="0.2">
      <c r="G558"/>
    </row>
    <row r="559" spans="7:7" x14ac:dyDescent="0.2">
      <c r="G559"/>
    </row>
    <row r="560" spans="7:7" x14ac:dyDescent="0.2">
      <c r="G560"/>
    </row>
    <row r="561" spans="7:7" x14ac:dyDescent="0.2">
      <c r="G561"/>
    </row>
    <row r="562" spans="7:7" x14ac:dyDescent="0.2">
      <c r="G562"/>
    </row>
    <row r="563" spans="7:7" x14ac:dyDescent="0.2">
      <c r="G563"/>
    </row>
    <row r="564" spans="7:7" x14ac:dyDescent="0.2">
      <c r="G564"/>
    </row>
    <row r="565" spans="7:7" x14ac:dyDescent="0.2">
      <c r="G565"/>
    </row>
    <row r="566" spans="7:7" x14ac:dyDescent="0.2">
      <c r="G566"/>
    </row>
    <row r="567" spans="7:7" x14ac:dyDescent="0.2">
      <c r="G567"/>
    </row>
    <row r="568" spans="7:7" x14ac:dyDescent="0.2">
      <c r="G568"/>
    </row>
    <row r="569" spans="7:7" x14ac:dyDescent="0.2">
      <c r="G569"/>
    </row>
    <row r="570" spans="7:7" x14ac:dyDescent="0.2">
      <c r="G570"/>
    </row>
    <row r="571" spans="7:7" x14ac:dyDescent="0.2">
      <c r="G571"/>
    </row>
    <row r="572" spans="7:7" x14ac:dyDescent="0.2">
      <c r="G572"/>
    </row>
    <row r="573" spans="7:7" x14ac:dyDescent="0.2">
      <c r="G573"/>
    </row>
    <row r="574" spans="7:7" x14ac:dyDescent="0.2">
      <c r="G574"/>
    </row>
    <row r="575" spans="7:7" x14ac:dyDescent="0.2">
      <c r="G575"/>
    </row>
    <row r="576" spans="7:7" x14ac:dyDescent="0.2">
      <c r="G576"/>
    </row>
    <row r="577" spans="7:7" x14ac:dyDescent="0.2">
      <c r="G577"/>
    </row>
    <row r="578" spans="7:7" x14ac:dyDescent="0.2">
      <c r="G578"/>
    </row>
    <row r="579" spans="7:7" x14ac:dyDescent="0.2">
      <c r="G579"/>
    </row>
    <row r="580" spans="7:7" x14ac:dyDescent="0.2">
      <c r="G580"/>
    </row>
    <row r="581" spans="7:7" x14ac:dyDescent="0.2">
      <c r="G581"/>
    </row>
    <row r="582" spans="7:7" x14ac:dyDescent="0.2">
      <c r="G582"/>
    </row>
    <row r="583" spans="7:7" x14ac:dyDescent="0.2">
      <c r="G583"/>
    </row>
    <row r="584" spans="7:7" x14ac:dyDescent="0.2">
      <c r="G584"/>
    </row>
    <row r="585" spans="7:7" x14ac:dyDescent="0.2">
      <c r="G585"/>
    </row>
    <row r="586" spans="7:7" x14ac:dyDescent="0.2">
      <c r="G586"/>
    </row>
    <row r="587" spans="7:7" x14ac:dyDescent="0.2">
      <c r="G587"/>
    </row>
    <row r="588" spans="7:7" x14ac:dyDescent="0.2">
      <c r="G588"/>
    </row>
    <row r="589" spans="7:7" x14ac:dyDescent="0.2">
      <c r="G589"/>
    </row>
    <row r="590" spans="7:7" x14ac:dyDescent="0.2">
      <c r="G590"/>
    </row>
    <row r="591" spans="7:7" x14ac:dyDescent="0.2">
      <c r="G591"/>
    </row>
    <row r="592" spans="7:7" x14ac:dyDescent="0.2">
      <c r="G592"/>
    </row>
    <row r="593" spans="7:7" x14ac:dyDescent="0.2">
      <c r="G593"/>
    </row>
    <row r="594" spans="7:7" x14ac:dyDescent="0.2">
      <c r="G594"/>
    </row>
    <row r="595" spans="7:7" x14ac:dyDescent="0.2">
      <c r="G595"/>
    </row>
    <row r="596" spans="7:7" x14ac:dyDescent="0.2">
      <c r="G596"/>
    </row>
    <row r="597" spans="7:7" x14ac:dyDescent="0.2">
      <c r="G597"/>
    </row>
    <row r="598" spans="7:7" x14ac:dyDescent="0.2">
      <c r="G598"/>
    </row>
    <row r="599" spans="7:7" x14ac:dyDescent="0.2">
      <c r="G599"/>
    </row>
    <row r="600" spans="7:7" x14ac:dyDescent="0.2">
      <c r="G600"/>
    </row>
    <row r="601" spans="7:7" x14ac:dyDescent="0.2">
      <c r="G601"/>
    </row>
    <row r="602" spans="7:7" x14ac:dyDescent="0.2">
      <c r="G602"/>
    </row>
    <row r="603" spans="7:7" x14ac:dyDescent="0.2">
      <c r="G603"/>
    </row>
    <row r="604" spans="7:7" x14ac:dyDescent="0.2">
      <c r="G604"/>
    </row>
    <row r="605" spans="7:7" x14ac:dyDescent="0.2">
      <c r="G605"/>
    </row>
    <row r="606" spans="7:7" x14ac:dyDescent="0.2">
      <c r="G606"/>
    </row>
    <row r="607" spans="7:7" x14ac:dyDescent="0.2">
      <c r="G607"/>
    </row>
    <row r="608" spans="7:7" x14ac:dyDescent="0.2">
      <c r="G608"/>
    </row>
    <row r="609" spans="7:7" x14ac:dyDescent="0.2">
      <c r="G609"/>
    </row>
    <row r="610" spans="7:7" x14ac:dyDescent="0.2">
      <c r="G610"/>
    </row>
    <row r="611" spans="7:7" x14ac:dyDescent="0.2">
      <c r="G611"/>
    </row>
    <row r="612" spans="7:7" x14ac:dyDescent="0.2">
      <c r="G612"/>
    </row>
    <row r="613" spans="7:7" x14ac:dyDescent="0.2">
      <c r="G613"/>
    </row>
    <row r="614" spans="7:7" x14ac:dyDescent="0.2">
      <c r="G614"/>
    </row>
    <row r="615" spans="7:7" x14ac:dyDescent="0.2">
      <c r="G615"/>
    </row>
    <row r="616" spans="7:7" x14ac:dyDescent="0.2">
      <c r="G616"/>
    </row>
    <row r="617" spans="7:7" x14ac:dyDescent="0.2">
      <c r="G617"/>
    </row>
    <row r="618" spans="7:7" x14ac:dyDescent="0.2">
      <c r="G618"/>
    </row>
    <row r="619" spans="7:7" x14ac:dyDescent="0.2">
      <c r="G619"/>
    </row>
    <row r="620" spans="7:7" x14ac:dyDescent="0.2">
      <c r="G620"/>
    </row>
    <row r="621" spans="7:7" x14ac:dyDescent="0.2">
      <c r="G621"/>
    </row>
    <row r="622" spans="7:7" x14ac:dyDescent="0.2">
      <c r="G622"/>
    </row>
    <row r="623" spans="7:7" x14ac:dyDescent="0.2">
      <c r="G623"/>
    </row>
    <row r="624" spans="7:7" x14ac:dyDescent="0.2">
      <c r="G624"/>
    </row>
    <row r="625" spans="7:7" x14ac:dyDescent="0.2">
      <c r="G625"/>
    </row>
    <row r="626" spans="7:7" x14ac:dyDescent="0.2">
      <c r="G626"/>
    </row>
    <row r="627" spans="7:7" x14ac:dyDescent="0.2">
      <c r="G627"/>
    </row>
    <row r="628" spans="7:7" x14ac:dyDescent="0.2">
      <c r="G628"/>
    </row>
    <row r="629" spans="7:7" x14ac:dyDescent="0.2">
      <c r="G629"/>
    </row>
    <row r="630" spans="7:7" x14ac:dyDescent="0.2">
      <c r="G630"/>
    </row>
    <row r="631" spans="7:7" x14ac:dyDescent="0.2">
      <c r="G631"/>
    </row>
    <row r="632" spans="7:7" x14ac:dyDescent="0.2">
      <c r="G632"/>
    </row>
    <row r="633" spans="7:7" x14ac:dyDescent="0.2">
      <c r="G633"/>
    </row>
    <row r="634" spans="7:7" x14ac:dyDescent="0.2">
      <c r="G634"/>
    </row>
    <row r="635" spans="7:7" x14ac:dyDescent="0.2">
      <c r="G635"/>
    </row>
    <row r="636" spans="7:7" x14ac:dyDescent="0.2">
      <c r="G636"/>
    </row>
    <row r="637" spans="7:7" x14ac:dyDescent="0.2">
      <c r="G637"/>
    </row>
    <row r="638" spans="7:7" x14ac:dyDescent="0.2">
      <c r="G638"/>
    </row>
    <row r="639" spans="7:7" x14ac:dyDescent="0.2">
      <c r="G639"/>
    </row>
    <row r="640" spans="7:7" x14ac:dyDescent="0.2">
      <c r="G640"/>
    </row>
    <row r="641" spans="7:7" x14ac:dyDescent="0.2">
      <c r="G641"/>
    </row>
    <row r="642" spans="7:7" x14ac:dyDescent="0.2">
      <c r="G642"/>
    </row>
    <row r="643" spans="7:7" x14ac:dyDescent="0.2">
      <c r="G643"/>
    </row>
    <row r="644" spans="7:7" x14ac:dyDescent="0.2">
      <c r="G644"/>
    </row>
    <row r="645" spans="7:7" x14ac:dyDescent="0.2">
      <c r="G645"/>
    </row>
    <row r="646" spans="7:7" x14ac:dyDescent="0.2">
      <c r="G646"/>
    </row>
    <row r="647" spans="7:7" x14ac:dyDescent="0.2">
      <c r="G647"/>
    </row>
    <row r="648" spans="7:7" x14ac:dyDescent="0.2">
      <c r="G648"/>
    </row>
    <row r="649" spans="7:7" x14ac:dyDescent="0.2">
      <c r="G649"/>
    </row>
    <row r="650" spans="7:7" x14ac:dyDescent="0.2">
      <c r="G650"/>
    </row>
    <row r="651" spans="7:7" x14ac:dyDescent="0.2">
      <c r="G651"/>
    </row>
    <row r="652" spans="7:7" x14ac:dyDescent="0.2">
      <c r="G652"/>
    </row>
    <row r="653" spans="7:7" x14ac:dyDescent="0.2">
      <c r="G653"/>
    </row>
    <row r="654" spans="7:7" x14ac:dyDescent="0.2">
      <c r="G654"/>
    </row>
    <row r="655" spans="7:7" x14ac:dyDescent="0.2">
      <c r="G655"/>
    </row>
    <row r="656" spans="7:7" x14ac:dyDescent="0.2">
      <c r="G656"/>
    </row>
    <row r="657" spans="7:7" x14ac:dyDescent="0.2">
      <c r="G657"/>
    </row>
    <row r="658" spans="7:7" x14ac:dyDescent="0.2">
      <c r="G658"/>
    </row>
    <row r="659" spans="7:7" x14ac:dyDescent="0.2">
      <c r="G659"/>
    </row>
    <row r="660" spans="7:7" x14ac:dyDescent="0.2">
      <c r="G660"/>
    </row>
    <row r="661" spans="7:7" x14ac:dyDescent="0.2">
      <c r="G661"/>
    </row>
    <row r="662" spans="7:7" x14ac:dyDescent="0.2">
      <c r="G662"/>
    </row>
    <row r="663" spans="7:7" x14ac:dyDescent="0.2">
      <c r="G663"/>
    </row>
    <row r="664" spans="7:7" x14ac:dyDescent="0.2">
      <c r="G664"/>
    </row>
    <row r="665" spans="7:7" x14ac:dyDescent="0.2">
      <c r="G665"/>
    </row>
    <row r="666" spans="7:7" x14ac:dyDescent="0.2">
      <c r="G666"/>
    </row>
    <row r="667" spans="7:7" x14ac:dyDescent="0.2">
      <c r="G667"/>
    </row>
    <row r="668" spans="7:7" x14ac:dyDescent="0.2">
      <c r="G668"/>
    </row>
    <row r="669" spans="7:7" x14ac:dyDescent="0.2">
      <c r="G669"/>
    </row>
    <row r="670" spans="7:7" x14ac:dyDescent="0.2">
      <c r="G670"/>
    </row>
    <row r="671" spans="7:7" x14ac:dyDescent="0.2">
      <c r="G671"/>
    </row>
    <row r="672" spans="7:7" x14ac:dyDescent="0.2">
      <c r="G672"/>
    </row>
    <row r="673" spans="7:7" x14ac:dyDescent="0.2">
      <c r="G673"/>
    </row>
    <row r="674" spans="7:7" x14ac:dyDescent="0.2">
      <c r="G674"/>
    </row>
    <row r="675" spans="7:7" x14ac:dyDescent="0.2">
      <c r="G675"/>
    </row>
    <row r="676" spans="7:7" x14ac:dyDescent="0.2">
      <c r="G676"/>
    </row>
    <row r="677" spans="7:7" x14ac:dyDescent="0.2">
      <c r="G677"/>
    </row>
    <row r="678" spans="7:7" x14ac:dyDescent="0.2">
      <c r="G678"/>
    </row>
    <row r="679" spans="7:7" x14ac:dyDescent="0.2">
      <c r="G679"/>
    </row>
    <row r="680" spans="7:7" x14ac:dyDescent="0.2">
      <c r="G680"/>
    </row>
    <row r="681" spans="7:7" x14ac:dyDescent="0.2">
      <c r="G681"/>
    </row>
    <row r="682" spans="7:7" x14ac:dyDescent="0.2">
      <c r="G682"/>
    </row>
    <row r="683" spans="7:7" x14ac:dyDescent="0.2">
      <c r="G683"/>
    </row>
    <row r="684" spans="7:7" x14ac:dyDescent="0.2">
      <c r="G684"/>
    </row>
    <row r="685" spans="7:7" x14ac:dyDescent="0.2">
      <c r="G685"/>
    </row>
    <row r="686" spans="7:7" x14ac:dyDescent="0.2">
      <c r="G686"/>
    </row>
    <row r="687" spans="7:7" x14ac:dyDescent="0.2">
      <c r="G687"/>
    </row>
    <row r="688" spans="7:7" x14ac:dyDescent="0.2">
      <c r="G688"/>
    </row>
    <row r="689" spans="7:7" x14ac:dyDescent="0.2">
      <c r="G689"/>
    </row>
    <row r="690" spans="7:7" x14ac:dyDescent="0.2">
      <c r="G690"/>
    </row>
    <row r="691" spans="7:7" x14ac:dyDescent="0.2">
      <c r="G691"/>
    </row>
    <row r="692" spans="7:7" x14ac:dyDescent="0.2">
      <c r="G692"/>
    </row>
    <row r="693" spans="7:7" x14ac:dyDescent="0.2">
      <c r="G693"/>
    </row>
    <row r="694" spans="7:7" x14ac:dyDescent="0.2">
      <c r="G694"/>
    </row>
    <row r="695" spans="7:7" x14ac:dyDescent="0.2">
      <c r="G695"/>
    </row>
    <row r="696" spans="7:7" x14ac:dyDescent="0.2">
      <c r="G696"/>
    </row>
    <row r="697" spans="7:7" x14ac:dyDescent="0.2">
      <c r="G697"/>
    </row>
    <row r="698" spans="7:7" x14ac:dyDescent="0.2">
      <c r="G698"/>
    </row>
    <row r="699" spans="7:7" x14ac:dyDescent="0.2">
      <c r="G699"/>
    </row>
    <row r="700" spans="7:7" x14ac:dyDescent="0.2">
      <c r="G700"/>
    </row>
    <row r="701" spans="7:7" x14ac:dyDescent="0.2">
      <c r="G701"/>
    </row>
    <row r="702" spans="7:7" x14ac:dyDescent="0.2">
      <c r="G702"/>
    </row>
    <row r="703" spans="7:7" x14ac:dyDescent="0.2">
      <c r="G703"/>
    </row>
    <row r="704" spans="7:7" x14ac:dyDescent="0.2">
      <c r="G704"/>
    </row>
    <row r="705" spans="7:7" x14ac:dyDescent="0.2">
      <c r="G705"/>
    </row>
    <row r="706" spans="7:7" x14ac:dyDescent="0.2">
      <c r="G706"/>
    </row>
    <row r="707" spans="7:7" x14ac:dyDescent="0.2">
      <c r="G707"/>
    </row>
    <row r="708" spans="7:7" x14ac:dyDescent="0.2">
      <c r="G708"/>
    </row>
    <row r="709" spans="7:7" x14ac:dyDescent="0.2">
      <c r="G709"/>
    </row>
    <row r="710" spans="7:7" x14ac:dyDescent="0.2">
      <c r="G710"/>
    </row>
    <row r="711" spans="7:7" x14ac:dyDescent="0.2">
      <c r="G711"/>
    </row>
    <row r="712" spans="7:7" x14ac:dyDescent="0.2">
      <c r="G712"/>
    </row>
    <row r="713" spans="7:7" x14ac:dyDescent="0.2">
      <c r="G713"/>
    </row>
    <row r="714" spans="7:7" x14ac:dyDescent="0.2">
      <c r="G714"/>
    </row>
    <row r="715" spans="7:7" x14ac:dyDescent="0.2">
      <c r="G715"/>
    </row>
    <row r="716" spans="7:7" x14ac:dyDescent="0.2">
      <c r="G716"/>
    </row>
    <row r="717" spans="7:7" x14ac:dyDescent="0.2">
      <c r="G717"/>
    </row>
    <row r="718" spans="7:7" x14ac:dyDescent="0.2">
      <c r="G718"/>
    </row>
    <row r="719" spans="7:7" x14ac:dyDescent="0.2">
      <c r="G719"/>
    </row>
    <row r="720" spans="7:7" x14ac:dyDescent="0.2">
      <c r="G720"/>
    </row>
    <row r="721" spans="7:7" x14ac:dyDescent="0.2">
      <c r="G721"/>
    </row>
    <row r="722" spans="7:7" x14ac:dyDescent="0.2">
      <c r="G722"/>
    </row>
    <row r="723" spans="7:7" x14ac:dyDescent="0.2">
      <c r="G723"/>
    </row>
    <row r="724" spans="7:7" x14ac:dyDescent="0.2">
      <c r="G724"/>
    </row>
    <row r="725" spans="7:7" x14ac:dyDescent="0.2">
      <c r="G725"/>
    </row>
    <row r="726" spans="7:7" x14ac:dyDescent="0.2">
      <c r="G726"/>
    </row>
    <row r="727" spans="7:7" x14ac:dyDescent="0.2">
      <c r="G727"/>
    </row>
    <row r="728" spans="7:7" x14ac:dyDescent="0.2">
      <c r="G728"/>
    </row>
    <row r="729" spans="7:7" x14ac:dyDescent="0.2">
      <c r="G729"/>
    </row>
    <row r="730" spans="7:7" x14ac:dyDescent="0.2">
      <c r="G730"/>
    </row>
    <row r="731" spans="7:7" x14ac:dyDescent="0.2">
      <c r="G731"/>
    </row>
    <row r="732" spans="7:7" x14ac:dyDescent="0.2">
      <c r="G732"/>
    </row>
    <row r="733" spans="7:7" x14ac:dyDescent="0.2">
      <c r="G733"/>
    </row>
    <row r="734" spans="7:7" x14ac:dyDescent="0.2">
      <c r="G734"/>
    </row>
    <row r="735" spans="7:7" x14ac:dyDescent="0.2">
      <c r="G735"/>
    </row>
    <row r="736" spans="7:7" x14ac:dyDescent="0.2">
      <c r="G736"/>
    </row>
    <row r="737" spans="7:7" x14ac:dyDescent="0.2">
      <c r="G737"/>
    </row>
    <row r="738" spans="7:7" x14ac:dyDescent="0.2">
      <c r="G738"/>
    </row>
    <row r="739" spans="7:7" x14ac:dyDescent="0.2">
      <c r="G739"/>
    </row>
    <row r="740" spans="7:7" x14ac:dyDescent="0.2">
      <c r="G740"/>
    </row>
    <row r="741" spans="7:7" x14ac:dyDescent="0.2">
      <c r="G741"/>
    </row>
    <row r="742" spans="7:7" x14ac:dyDescent="0.2">
      <c r="G742"/>
    </row>
    <row r="743" spans="7:7" x14ac:dyDescent="0.2">
      <c r="G743"/>
    </row>
    <row r="744" spans="7:7" x14ac:dyDescent="0.2">
      <c r="G744"/>
    </row>
    <row r="745" spans="7:7" x14ac:dyDescent="0.2">
      <c r="G745"/>
    </row>
    <row r="746" spans="7:7" x14ac:dyDescent="0.2">
      <c r="G746"/>
    </row>
    <row r="747" spans="7:7" x14ac:dyDescent="0.2">
      <c r="G747"/>
    </row>
    <row r="748" spans="7:7" x14ac:dyDescent="0.2">
      <c r="G748"/>
    </row>
    <row r="749" spans="7:7" x14ac:dyDescent="0.2">
      <c r="G749"/>
    </row>
    <row r="750" spans="7:7" x14ac:dyDescent="0.2">
      <c r="G750"/>
    </row>
    <row r="751" spans="7:7" x14ac:dyDescent="0.2">
      <c r="G751"/>
    </row>
    <row r="752" spans="7:7" x14ac:dyDescent="0.2">
      <c r="G752"/>
    </row>
    <row r="753" spans="7:7" x14ac:dyDescent="0.2">
      <c r="G753"/>
    </row>
    <row r="754" spans="7:7" x14ac:dyDescent="0.2">
      <c r="G754"/>
    </row>
    <row r="755" spans="7:7" x14ac:dyDescent="0.2">
      <c r="G755"/>
    </row>
    <row r="756" spans="7:7" x14ac:dyDescent="0.2">
      <c r="G756"/>
    </row>
    <row r="757" spans="7:7" x14ac:dyDescent="0.2">
      <c r="G757"/>
    </row>
    <row r="758" spans="7:7" x14ac:dyDescent="0.2">
      <c r="G758"/>
    </row>
    <row r="759" spans="7:7" x14ac:dyDescent="0.2">
      <c r="G759"/>
    </row>
    <row r="760" spans="7:7" x14ac:dyDescent="0.2">
      <c r="G760"/>
    </row>
    <row r="761" spans="7:7" x14ac:dyDescent="0.2">
      <c r="G761"/>
    </row>
    <row r="762" spans="7:7" x14ac:dyDescent="0.2">
      <c r="G762"/>
    </row>
    <row r="763" spans="7:7" x14ac:dyDescent="0.2">
      <c r="G763"/>
    </row>
    <row r="764" spans="7:7" x14ac:dyDescent="0.2">
      <c r="G764"/>
    </row>
    <row r="765" spans="7:7" x14ac:dyDescent="0.2">
      <c r="G765"/>
    </row>
    <row r="766" spans="7:7" x14ac:dyDescent="0.2">
      <c r="G766"/>
    </row>
    <row r="767" spans="7:7" x14ac:dyDescent="0.2">
      <c r="G767"/>
    </row>
    <row r="768" spans="7:7" x14ac:dyDescent="0.2">
      <c r="G768"/>
    </row>
    <row r="769" spans="7:7" x14ac:dyDescent="0.2">
      <c r="G769"/>
    </row>
    <row r="770" spans="7:7" x14ac:dyDescent="0.2">
      <c r="G770"/>
    </row>
    <row r="771" spans="7:7" x14ac:dyDescent="0.2">
      <c r="G771"/>
    </row>
    <row r="772" spans="7:7" x14ac:dyDescent="0.2">
      <c r="G772"/>
    </row>
    <row r="773" spans="7:7" x14ac:dyDescent="0.2">
      <c r="G773"/>
    </row>
    <row r="774" spans="7:7" x14ac:dyDescent="0.2">
      <c r="G774"/>
    </row>
    <row r="775" spans="7:7" x14ac:dyDescent="0.2">
      <c r="G775"/>
    </row>
    <row r="776" spans="7:7" x14ac:dyDescent="0.2">
      <c r="G776"/>
    </row>
    <row r="777" spans="7:7" x14ac:dyDescent="0.2">
      <c r="G777"/>
    </row>
    <row r="778" spans="7:7" x14ac:dyDescent="0.2">
      <c r="G778"/>
    </row>
    <row r="779" spans="7:7" x14ac:dyDescent="0.2">
      <c r="G779"/>
    </row>
    <row r="780" spans="7:7" x14ac:dyDescent="0.2">
      <c r="G780"/>
    </row>
    <row r="781" spans="7:7" x14ac:dyDescent="0.2">
      <c r="G781"/>
    </row>
    <row r="782" spans="7:7" x14ac:dyDescent="0.2">
      <c r="G782"/>
    </row>
    <row r="783" spans="7:7" x14ac:dyDescent="0.2">
      <c r="G783"/>
    </row>
    <row r="784" spans="7:7" x14ac:dyDescent="0.2">
      <c r="G784"/>
    </row>
    <row r="785" spans="7:7" x14ac:dyDescent="0.2">
      <c r="G785"/>
    </row>
    <row r="786" spans="7:7" x14ac:dyDescent="0.2">
      <c r="G786"/>
    </row>
    <row r="787" spans="7:7" x14ac:dyDescent="0.2">
      <c r="G787"/>
    </row>
    <row r="788" spans="7:7" x14ac:dyDescent="0.2">
      <c r="G788"/>
    </row>
    <row r="789" spans="7:7" x14ac:dyDescent="0.2">
      <c r="G789"/>
    </row>
    <row r="790" spans="7:7" x14ac:dyDescent="0.2">
      <c r="G790"/>
    </row>
    <row r="791" spans="7:7" x14ac:dyDescent="0.2">
      <c r="G791"/>
    </row>
    <row r="792" spans="7:7" x14ac:dyDescent="0.2">
      <c r="G792"/>
    </row>
    <row r="793" spans="7:7" x14ac:dyDescent="0.2">
      <c r="G793"/>
    </row>
    <row r="794" spans="7:7" x14ac:dyDescent="0.2">
      <c r="G794"/>
    </row>
    <row r="795" spans="7:7" x14ac:dyDescent="0.2">
      <c r="G795"/>
    </row>
    <row r="796" spans="7:7" x14ac:dyDescent="0.2">
      <c r="G796"/>
    </row>
    <row r="797" spans="7:7" x14ac:dyDescent="0.2">
      <c r="G797"/>
    </row>
    <row r="798" spans="7:7" x14ac:dyDescent="0.2">
      <c r="G798"/>
    </row>
    <row r="799" spans="7:7" x14ac:dyDescent="0.2">
      <c r="G799"/>
    </row>
    <row r="800" spans="7:7" x14ac:dyDescent="0.2">
      <c r="G800"/>
    </row>
    <row r="801" spans="7:7" x14ac:dyDescent="0.2">
      <c r="G801"/>
    </row>
    <row r="802" spans="7:7" x14ac:dyDescent="0.2">
      <c r="G802"/>
    </row>
    <row r="803" spans="7:7" x14ac:dyDescent="0.2">
      <c r="G803"/>
    </row>
    <row r="804" spans="7:7" x14ac:dyDescent="0.2">
      <c r="G804"/>
    </row>
    <row r="805" spans="7:7" x14ac:dyDescent="0.2">
      <c r="G805"/>
    </row>
    <row r="806" spans="7:7" x14ac:dyDescent="0.2">
      <c r="G806"/>
    </row>
    <row r="807" spans="7:7" x14ac:dyDescent="0.2">
      <c r="G807"/>
    </row>
    <row r="808" spans="7:7" x14ac:dyDescent="0.2">
      <c r="G808"/>
    </row>
    <row r="809" spans="7:7" x14ac:dyDescent="0.2">
      <c r="G809"/>
    </row>
    <row r="810" spans="7:7" x14ac:dyDescent="0.2">
      <c r="G810"/>
    </row>
    <row r="811" spans="7:7" x14ac:dyDescent="0.2">
      <c r="G811"/>
    </row>
    <row r="812" spans="7:7" x14ac:dyDescent="0.2">
      <c r="G812"/>
    </row>
    <row r="813" spans="7:7" x14ac:dyDescent="0.2">
      <c r="G813"/>
    </row>
    <row r="814" spans="7:7" x14ac:dyDescent="0.2">
      <c r="G814"/>
    </row>
    <row r="815" spans="7:7" x14ac:dyDescent="0.2">
      <c r="G815"/>
    </row>
    <row r="816" spans="7:7" x14ac:dyDescent="0.2">
      <c r="G816"/>
    </row>
    <row r="817" spans="7:7" x14ac:dyDescent="0.2">
      <c r="G817"/>
    </row>
    <row r="818" spans="7:7" x14ac:dyDescent="0.2">
      <c r="G818"/>
    </row>
    <row r="819" spans="7:7" x14ac:dyDescent="0.2">
      <c r="G819"/>
    </row>
    <row r="820" spans="7:7" x14ac:dyDescent="0.2">
      <c r="G820"/>
    </row>
    <row r="821" spans="7:7" x14ac:dyDescent="0.2">
      <c r="G821"/>
    </row>
    <row r="822" spans="7:7" x14ac:dyDescent="0.2">
      <c r="G822"/>
    </row>
    <row r="823" spans="7:7" x14ac:dyDescent="0.2">
      <c r="G823"/>
    </row>
    <row r="824" spans="7:7" x14ac:dyDescent="0.2">
      <c r="G824"/>
    </row>
    <row r="825" spans="7:7" x14ac:dyDescent="0.2">
      <c r="G825"/>
    </row>
    <row r="826" spans="7:7" x14ac:dyDescent="0.2">
      <c r="G826"/>
    </row>
    <row r="827" spans="7:7" x14ac:dyDescent="0.2">
      <c r="G827"/>
    </row>
    <row r="828" spans="7:7" x14ac:dyDescent="0.2">
      <c r="G828"/>
    </row>
    <row r="829" spans="7:7" x14ac:dyDescent="0.2">
      <c r="G829"/>
    </row>
    <row r="830" spans="7:7" x14ac:dyDescent="0.2">
      <c r="G830"/>
    </row>
    <row r="831" spans="7:7" x14ac:dyDescent="0.2">
      <c r="G831"/>
    </row>
    <row r="832" spans="7:7" x14ac:dyDescent="0.2">
      <c r="G832"/>
    </row>
    <row r="833" spans="7:7" x14ac:dyDescent="0.2">
      <c r="G833"/>
    </row>
    <row r="834" spans="7:7" x14ac:dyDescent="0.2">
      <c r="G834"/>
    </row>
    <row r="835" spans="7:7" x14ac:dyDescent="0.2">
      <c r="G835"/>
    </row>
    <row r="836" spans="7:7" x14ac:dyDescent="0.2">
      <c r="G836"/>
    </row>
    <row r="837" spans="7:7" x14ac:dyDescent="0.2">
      <c r="G837"/>
    </row>
    <row r="838" spans="7:7" x14ac:dyDescent="0.2">
      <c r="G838"/>
    </row>
    <row r="839" spans="7:7" x14ac:dyDescent="0.2">
      <c r="G839"/>
    </row>
    <row r="840" spans="7:7" x14ac:dyDescent="0.2">
      <c r="G840"/>
    </row>
    <row r="841" spans="7:7" x14ac:dyDescent="0.2">
      <c r="G841"/>
    </row>
    <row r="842" spans="7:7" x14ac:dyDescent="0.2">
      <c r="G842"/>
    </row>
    <row r="843" spans="7:7" x14ac:dyDescent="0.2">
      <c r="G843"/>
    </row>
    <row r="844" spans="7:7" x14ac:dyDescent="0.2">
      <c r="G844"/>
    </row>
    <row r="845" spans="7:7" x14ac:dyDescent="0.2">
      <c r="G845"/>
    </row>
    <row r="846" spans="7:7" x14ac:dyDescent="0.2">
      <c r="G846"/>
    </row>
    <row r="847" spans="7:7" x14ac:dyDescent="0.2">
      <c r="G847"/>
    </row>
    <row r="848" spans="7:7" x14ac:dyDescent="0.2">
      <c r="G848"/>
    </row>
    <row r="849" spans="7:7" x14ac:dyDescent="0.2">
      <c r="G849"/>
    </row>
    <row r="850" spans="7:7" x14ac:dyDescent="0.2">
      <c r="G850"/>
    </row>
    <row r="851" spans="7:7" x14ac:dyDescent="0.2">
      <c r="G851"/>
    </row>
    <row r="852" spans="7:7" x14ac:dyDescent="0.2">
      <c r="G852"/>
    </row>
    <row r="853" spans="7:7" x14ac:dyDescent="0.2">
      <c r="G853"/>
    </row>
    <row r="854" spans="7:7" x14ac:dyDescent="0.2">
      <c r="G854"/>
    </row>
    <row r="855" spans="7:7" x14ac:dyDescent="0.2">
      <c r="G855"/>
    </row>
    <row r="856" spans="7:7" x14ac:dyDescent="0.2">
      <c r="G856"/>
    </row>
    <row r="857" spans="7:7" x14ac:dyDescent="0.2">
      <c r="G857"/>
    </row>
    <row r="858" spans="7:7" x14ac:dyDescent="0.2">
      <c r="G858"/>
    </row>
    <row r="859" spans="7:7" x14ac:dyDescent="0.2">
      <c r="G859"/>
    </row>
    <row r="860" spans="7:7" x14ac:dyDescent="0.2">
      <c r="G860"/>
    </row>
    <row r="861" spans="7:7" x14ac:dyDescent="0.2">
      <c r="G861"/>
    </row>
    <row r="862" spans="7:7" x14ac:dyDescent="0.2">
      <c r="G862"/>
    </row>
    <row r="863" spans="7:7" x14ac:dyDescent="0.2">
      <c r="G863"/>
    </row>
    <row r="864" spans="7:7" x14ac:dyDescent="0.2">
      <c r="G864"/>
    </row>
    <row r="865" spans="7:7" x14ac:dyDescent="0.2">
      <c r="G865"/>
    </row>
    <row r="866" spans="7:7" x14ac:dyDescent="0.2">
      <c r="G866"/>
    </row>
    <row r="867" spans="7:7" x14ac:dyDescent="0.2">
      <c r="G867"/>
    </row>
    <row r="868" spans="7:7" x14ac:dyDescent="0.2">
      <c r="G868"/>
    </row>
    <row r="869" spans="7:7" x14ac:dyDescent="0.2">
      <c r="G869"/>
    </row>
    <row r="870" spans="7:7" x14ac:dyDescent="0.2">
      <c r="G870"/>
    </row>
    <row r="871" spans="7:7" x14ac:dyDescent="0.2">
      <c r="G871"/>
    </row>
    <row r="872" spans="7:7" x14ac:dyDescent="0.2">
      <c r="G872"/>
    </row>
    <row r="873" spans="7:7" x14ac:dyDescent="0.2">
      <c r="G873"/>
    </row>
    <row r="874" spans="7:7" x14ac:dyDescent="0.2">
      <c r="G874"/>
    </row>
    <row r="875" spans="7:7" x14ac:dyDescent="0.2">
      <c r="G875"/>
    </row>
    <row r="876" spans="7:7" x14ac:dyDescent="0.2">
      <c r="G876"/>
    </row>
    <row r="877" spans="7:7" x14ac:dyDescent="0.2">
      <c r="G877"/>
    </row>
    <row r="878" spans="7:7" x14ac:dyDescent="0.2">
      <c r="G878"/>
    </row>
    <row r="879" spans="7:7" x14ac:dyDescent="0.2">
      <c r="G879"/>
    </row>
    <row r="880" spans="7:7" x14ac:dyDescent="0.2">
      <c r="G880"/>
    </row>
    <row r="881" spans="7:7" x14ac:dyDescent="0.2">
      <c r="G881"/>
    </row>
    <row r="882" spans="7:7" x14ac:dyDescent="0.2">
      <c r="G882"/>
    </row>
    <row r="883" spans="7:7" x14ac:dyDescent="0.2">
      <c r="G883"/>
    </row>
    <row r="884" spans="7:7" x14ac:dyDescent="0.2">
      <c r="G884"/>
    </row>
    <row r="885" spans="7:7" x14ac:dyDescent="0.2">
      <c r="G885"/>
    </row>
    <row r="886" spans="7:7" x14ac:dyDescent="0.2">
      <c r="G886"/>
    </row>
    <row r="887" spans="7:7" x14ac:dyDescent="0.2">
      <c r="G887"/>
    </row>
    <row r="888" spans="7:7" x14ac:dyDescent="0.2">
      <c r="G888"/>
    </row>
    <row r="889" spans="7:7" x14ac:dyDescent="0.2">
      <c r="G889"/>
    </row>
    <row r="890" spans="7:7" x14ac:dyDescent="0.2">
      <c r="G890"/>
    </row>
    <row r="891" spans="7:7" x14ac:dyDescent="0.2">
      <c r="G891"/>
    </row>
    <row r="892" spans="7:7" x14ac:dyDescent="0.2">
      <c r="G892"/>
    </row>
    <row r="893" spans="7:7" x14ac:dyDescent="0.2">
      <c r="G893"/>
    </row>
    <row r="894" spans="7:7" x14ac:dyDescent="0.2">
      <c r="G894"/>
    </row>
    <row r="895" spans="7:7" x14ac:dyDescent="0.2">
      <c r="G895"/>
    </row>
    <row r="896" spans="7:7" x14ac:dyDescent="0.2">
      <c r="G896"/>
    </row>
    <row r="897" spans="7:7" x14ac:dyDescent="0.2">
      <c r="G897"/>
    </row>
    <row r="898" spans="7:7" x14ac:dyDescent="0.2">
      <c r="G898"/>
    </row>
    <row r="899" spans="7:7" x14ac:dyDescent="0.2">
      <c r="G899"/>
    </row>
    <row r="900" spans="7:7" x14ac:dyDescent="0.2">
      <c r="G900"/>
    </row>
    <row r="901" spans="7:7" x14ac:dyDescent="0.2">
      <c r="G901"/>
    </row>
    <row r="902" spans="7:7" x14ac:dyDescent="0.2">
      <c r="G902"/>
    </row>
    <row r="903" spans="7:7" x14ac:dyDescent="0.2">
      <c r="G903"/>
    </row>
    <row r="904" spans="7:7" x14ac:dyDescent="0.2">
      <c r="G904"/>
    </row>
    <row r="905" spans="7:7" x14ac:dyDescent="0.2">
      <c r="G905"/>
    </row>
    <row r="906" spans="7:7" x14ac:dyDescent="0.2">
      <c r="G906"/>
    </row>
    <row r="907" spans="7:7" x14ac:dyDescent="0.2">
      <c r="G907"/>
    </row>
    <row r="908" spans="7:7" x14ac:dyDescent="0.2">
      <c r="G908"/>
    </row>
    <row r="909" spans="7:7" x14ac:dyDescent="0.2">
      <c r="G909"/>
    </row>
    <row r="910" spans="7:7" x14ac:dyDescent="0.2">
      <c r="G910"/>
    </row>
    <row r="911" spans="7:7" x14ac:dyDescent="0.2">
      <c r="G911"/>
    </row>
    <row r="912" spans="7:7" x14ac:dyDescent="0.2">
      <c r="G912"/>
    </row>
    <row r="913" spans="7:7" x14ac:dyDescent="0.2">
      <c r="G913"/>
    </row>
    <row r="914" spans="7:7" x14ac:dyDescent="0.2">
      <c r="G914"/>
    </row>
    <row r="915" spans="7:7" x14ac:dyDescent="0.2">
      <c r="G915"/>
    </row>
    <row r="916" spans="7:7" x14ac:dyDescent="0.2">
      <c r="G916"/>
    </row>
    <row r="917" spans="7:7" x14ac:dyDescent="0.2">
      <c r="G917"/>
    </row>
    <row r="918" spans="7:7" x14ac:dyDescent="0.2">
      <c r="G918"/>
    </row>
    <row r="919" spans="7:7" x14ac:dyDescent="0.2">
      <c r="G919"/>
    </row>
    <row r="920" spans="7:7" x14ac:dyDescent="0.2">
      <c r="G920"/>
    </row>
    <row r="921" spans="7:7" x14ac:dyDescent="0.2">
      <c r="G921"/>
    </row>
    <row r="922" spans="7:7" x14ac:dyDescent="0.2">
      <c r="G922"/>
    </row>
    <row r="923" spans="7:7" x14ac:dyDescent="0.2">
      <c r="G923"/>
    </row>
    <row r="924" spans="7:7" x14ac:dyDescent="0.2">
      <c r="G924"/>
    </row>
    <row r="925" spans="7:7" x14ac:dyDescent="0.2">
      <c r="G925"/>
    </row>
    <row r="926" spans="7:7" x14ac:dyDescent="0.2">
      <c r="G926"/>
    </row>
    <row r="927" spans="7:7" x14ac:dyDescent="0.2">
      <c r="G927"/>
    </row>
    <row r="928" spans="7:7" x14ac:dyDescent="0.2">
      <c r="G928"/>
    </row>
    <row r="929" spans="7:7" x14ac:dyDescent="0.2">
      <c r="G929"/>
    </row>
    <row r="930" spans="7:7" x14ac:dyDescent="0.2">
      <c r="G930"/>
    </row>
    <row r="931" spans="7:7" x14ac:dyDescent="0.2">
      <c r="G931"/>
    </row>
    <row r="932" spans="7:7" x14ac:dyDescent="0.2">
      <c r="G932"/>
    </row>
    <row r="933" spans="7:7" x14ac:dyDescent="0.2">
      <c r="G933"/>
    </row>
    <row r="934" spans="7:7" x14ac:dyDescent="0.2">
      <c r="G934"/>
    </row>
    <row r="935" spans="7:7" x14ac:dyDescent="0.2">
      <c r="G935"/>
    </row>
    <row r="936" spans="7:7" x14ac:dyDescent="0.2">
      <c r="G936"/>
    </row>
    <row r="937" spans="7:7" x14ac:dyDescent="0.2">
      <c r="G937"/>
    </row>
    <row r="938" spans="7:7" x14ac:dyDescent="0.2">
      <c r="G938"/>
    </row>
    <row r="939" spans="7:7" x14ac:dyDescent="0.2">
      <c r="G939"/>
    </row>
    <row r="940" spans="7:7" x14ac:dyDescent="0.2">
      <c r="G940"/>
    </row>
    <row r="941" spans="7:7" x14ac:dyDescent="0.2">
      <c r="G941"/>
    </row>
    <row r="942" spans="7:7" x14ac:dyDescent="0.2">
      <c r="G942"/>
    </row>
    <row r="943" spans="7:7" x14ac:dyDescent="0.2">
      <c r="G943"/>
    </row>
    <row r="944" spans="7:7" x14ac:dyDescent="0.2">
      <c r="G944"/>
    </row>
    <row r="945" spans="7:7" x14ac:dyDescent="0.2">
      <c r="G945"/>
    </row>
    <row r="946" spans="7:7" x14ac:dyDescent="0.2">
      <c r="G946"/>
    </row>
    <row r="947" spans="7:7" x14ac:dyDescent="0.2">
      <c r="G947"/>
    </row>
    <row r="948" spans="7:7" x14ac:dyDescent="0.2">
      <c r="G948"/>
    </row>
    <row r="949" spans="7:7" x14ac:dyDescent="0.2">
      <c r="G949"/>
    </row>
    <row r="950" spans="7:7" x14ac:dyDescent="0.2">
      <c r="G950"/>
    </row>
    <row r="951" spans="7:7" x14ac:dyDescent="0.2">
      <c r="G951"/>
    </row>
    <row r="952" spans="7:7" x14ac:dyDescent="0.2">
      <c r="G952"/>
    </row>
    <row r="953" spans="7:7" x14ac:dyDescent="0.2">
      <c r="G953"/>
    </row>
    <row r="954" spans="7:7" x14ac:dyDescent="0.2">
      <c r="G954"/>
    </row>
    <row r="955" spans="7:7" x14ac:dyDescent="0.2">
      <c r="G955"/>
    </row>
    <row r="956" spans="7:7" x14ac:dyDescent="0.2">
      <c r="G956"/>
    </row>
    <row r="957" spans="7:7" x14ac:dyDescent="0.2">
      <c r="G957"/>
    </row>
    <row r="958" spans="7:7" x14ac:dyDescent="0.2">
      <c r="G958"/>
    </row>
    <row r="959" spans="7:7" x14ac:dyDescent="0.2">
      <c r="G959"/>
    </row>
    <row r="960" spans="7:7" x14ac:dyDescent="0.2">
      <c r="G960"/>
    </row>
    <row r="961" spans="7:7" x14ac:dyDescent="0.2">
      <c r="G961"/>
    </row>
    <row r="962" spans="7:7" x14ac:dyDescent="0.2">
      <c r="G962"/>
    </row>
    <row r="963" spans="7:7" x14ac:dyDescent="0.2">
      <c r="G963"/>
    </row>
    <row r="964" spans="7:7" x14ac:dyDescent="0.2">
      <c r="G964"/>
    </row>
    <row r="965" spans="7:7" x14ac:dyDescent="0.2">
      <c r="G965"/>
    </row>
    <row r="966" spans="7:7" x14ac:dyDescent="0.2">
      <c r="G966"/>
    </row>
    <row r="967" spans="7:7" x14ac:dyDescent="0.2">
      <c r="G967"/>
    </row>
    <row r="968" spans="7:7" x14ac:dyDescent="0.2">
      <c r="G968"/>
    </row>
    <row r="969" spans="7:7" x14ac:dyDescent="0.2">
      <c r="G969"/>
    </row>
    <row r="970" spans="7:7" x14ac:dyDescent="0.2">
      <c r="G970"/>
    </row>
    <row r="971" spans="7:7" x14ac:dyDescent="0.2">
      <c r="G971"/>
    </row>
    <row r="972" spans="7:7" x14ac:dyDescent="0.2">
      <c r="G972"/>
    </row>
    <row r="973" spans="7:7" x14ac:dyDescent="0.2">
      <c r="G973"/>
    </row>
    <row r="974" spans="7:7" x14ac:dyDescent="0.2">
      <c r="G974"/>
    </row>
    <row r="975" spans="7:7" x14ac:dyDescent="0.2">
      <c r="G975"/>
    </row>
    <row r="976" spans="7:7" x14ac:dyDescent="0.2">
      <c r="G976"/>
    </row>
    <row r="977" spans="7:7" x14ac:dyDescent="0.2">
      <c r="G977"/>
    </row>
    <row r="978" spans="7:7" x14ac:dyDescent="0.2">
      <c r="G978"/>
    </row>
    <row r="979" spans="7:7" x14ac:dyDescent="0.2">
      <c r="G979"/>
    </row>
    <row r="980" spans="7:7" x14ac:dyDescent="0.2">
      <c r="G980"/>
    </row>
    <row r="981" spans="7:7" x14ac:dyDescent="0.2">
      <c r="G981"/>
    </row>
    <row r="982" spans="7:7" x14ac:dyDescent="0.2">
      <c r="G982"/>
    </row>
    <row r="983" spans="7:7" x14ac:dyDescent="0.2">
      <c r="G983"/>
    </row>
    <row r="984" spans="7:7" x14ac:dyDescent="0.2">
      <c r="G984"/>
    </row>
    <row r="985" spans="7:7" x14ac:dyDescent="0.2">
      <c r="G985"/>
    </row>
    <row r="986" spans="7:7" x14ac:dyDescent="0.2">
      <c r="G986"/>
    </row>
    <row r="987" spans="7:7" x14ac:dyDescent="0.2">
      <c r="G987"/>
    </row>
    <row r="988" spans="7:7" x14ac:dyDescent="0.2">
      <c r="G988"/>
    </row>
    <row r="989" spans="7:7" x14ac:dyDescent="0.2">
      <c r="G989"/>
    </row>
    <row r="990" spans="7:7" x14ac:dyDescent="0.2">
      <c r="G990"/>
    </row>
    <row r="991" spans="7:7" x14ac:dyDescent="0.2">
      <c r="G991"/>
    </row>
    <row r="992" spans="7:7" x14ac:dyDescent="0.2">
      <c r="G992"/>
    </row>
    <row r="993" spans="7:7" x14ac:dyDescent="0.2">
      <c r="G993"/>
    </row>
    <row r="994" spans="7:7" x14ac:dyDescent="0.2">
      <c r="G994"/>
    </row>
    <row r="995" spans="7:7" x14ac:dyDescent="0.2">
      <c r="G995"/>
    </row>
    <row r="996" spans="7:7" x14ac:dyDescent="0.2">
      <c r="G996"/>
    </row>
    <row r="997" spans="7:7" x14ac:dyDescent="0.2">
      <c r="G997"/>
    </row>
    <row r="998" spans="7:7" x14ac:dyDescent="0.2">
      <c r="G998"/>
    </row>
    <row r="999" spans="7:7" x14ac:dyDescent="0.2">
      <c r="G999"/>
    </row>
    <row r="1000" spans="7:7" x14ac:dyDescent="0.2">
      <c r="G1000"/>
    </row>
    <row r="1001" spans="7:7" x14ac:dyDescent="0.2">
      <c r="G1001"/>
    </row>
    <row r="1002" spans="7:7" x14ac:dyDescent="0.2">
      <c r="G1002"/>
    </row>
    <row r="1003" spans="7:7" x14ac:dyDescent="0.2">
      <c r="G1003"/>
    </row>
    <row r="1004" spans="7:7" x14ac:dyDescent="0.2">
      <c r="G1004"/>
    </row>
    <row r="1005" spans="7:7" x14ac:dyDescent="0.2">
      <c r="G1005"/>
    </row>
    <row r="1006" spans="7:7" x14ac:dyDescent="0.2">
      <c r="G1006"/>
    </row>
    <row r="1007" spans="7:7" x14ac:dyDescent="0.2">
      <c r="G1007"/>
    </row>
    <row r="1008" spans="7:7" x14ac:dyDescent="0.2">
      <c r="G1008"/>
    </row>
    <row r="1009" spans="7:7" x14ac:dyDescent="0.2">
      <c r="G1009"/>
    </row>
    <row r="1010" spans="7:7" x14ac:dyDescent="0.2">
      <c r="G1010"/>
    </row>
    <row r="1011" spans="7:7" x14ac:dyDescent="0.2">
      <c r="G1011"/>
    </row>
    <row r="1012" spans="7:7" x14ac:dyDescent="0.2">
      <c r="G1012"/>
    </row>
    <row r="1013" spans="7:7" x14ac:dyDescent="0.2">
      <c r="G1013"/>
    </row>
    <row r="1014" spans="7:7" x14ac:dyDescent="0.2">
      <c r="G1014"/>
    </row>
    <row r="1015" spans="7:7" x14ac:dyDescent="0.2">
      <c r="G1015"/>
    </row>
    <row r="1016" spans="7:7" x14ac:dyDescent="0.2">
      <c r="G1016"/>
    </row>
    <row r="1017" spans="7:7" x14ac:dyDescent="0.2">
      <c r="G1017"/>
    </row>
    <row r="1018" spans="7:7" x14ac:dyDescent="0.2">
      <c r="G1018"/>
    </row>
    <row r="1019" spans="7:7" x14ac:dyDescent="0.2">
      <c r="G1019"/>
    </row>
    <row r="1020" spans="7:7" x14ac:dyDescent="0.2">
      <c r="G1020"/>
    </row>
    <row r="1021" spans="7:7" x14ac:dyDescent="0.2">
      <c r="G1021"/>
    </row>
    <row r="1022" spans="7:7" x14ac:dyDescent="0.2">
      <c r="G1022"/>
    </row>
    <row r="1023" spans="7:7" x14ac:dyDescent="0.2">
      <c r="G1023"/>
    </row>
    <row r="1024" spans="7:7" x14ac:dyDescent="0.2">
      <c r="G1024"/>
    </row>
    <row r="1025" spans="7:7" x14ac:dyDescent="0.2">
      <c r="G1025"/>
    </row>
    <row r="1026" spans="7:7" x14ac:dyDescent="0.2">
      <c r="G1026"/>
    </row>
    <row r="1027" spans="7:7" x14ac:dyDescent="0.2">
      <c r="G1027"/>
    </row>
    <row r="1028" spans="7:7" x14ac:dyDescent="0.2">
      <c r="G1028"/>
    </row>
    <row r="1029" spans="7:7" x14ac:dyDescent="0.2">
      <c r="G1029"/>
    </row>
    <row r="1030" spans="7:7" x14ac:dyDescent="0.2">
      <c r="G1030"/>
    </row>
    <row r="1031" spans="7:7" x14ac:dyDescent="0.2">
      <c r="G1031"/>
    </row>
    <row r="1032" spans="7:7" x14ac:dyDescent="0.2">
      <c r="G1032"/>
    </row>
    <row r="1033" spans="7:7" x14ac:dyDescent="0.2">
      <c r="G1033"/>
    </row>
    <row r="1034" spans="7:7" x14ac:dyDescent="0.2">
      <c r="G1034"/>
    </row>
    <row r="1035" spans="7:7" x14ac:dyDescent="0.2">
      <c r="G1035"/>
    </row>
    <row r="1036" spans="7:7" x14ac:dyDescent="0.2">
      <c r="G1036"/>
    </row>
    <row r="1037" spans="7:7" x14ac:dyDescent="0.2">
      <c r="G1037"/>
    </row>
    <row r="1038" spans="7:7" x14ac:dyDescent="0.2">
      <c r="G1038"/>
    </row>
    <row r="1039" spans="7:7" x14ac:dyDescent="0.2">
      <c r="G1039"/>
    </row>
    <row r="1040" spans="7:7" x14ac:dyDescent="0.2">
      <c r="G1040"/>
    </row>
    <row r="1041" spans="7:7" x14ac:dyDescent="0.2">
      <c r="G1041"/>
    </row>
    <row r="1042" spans="7:7" x14ac:dyDescent="0.2">
      <c r="G1042"/>
    </row>
    <row r="1043" spans="7:7" x14ac:dyDescent="0.2">
      <c r="G1043"/>
    </row>
    <row r="1044" spans="7:7" x14ac:dyDescent="0.2">
      <c r="G1044"/>
    </row>
    <row r="1045" spans="7:7" x14ac:dyDescent="0.2">
      <c r="G1045"/>
    </row>
    <row r="1046" spans="7:7" x14ac:dyDescent="0.2">
      <c r="G1046"/>
    </row>
    <row r="1047" spans="7:7" x14ac:dyDescent="0.2">
      <c r="G1047"/>
    </row>
    <row r="1048" spans="7:7" x14ac:dyDescent="0.2">
      <c r="G1048"/>
    </row>
    <row r="1049" spans="7:7" x14ac:dyDescent="0.2">
      <c r="G1049"/>
    </row>
    <row r="1050" spans="7:7" x14ac:dyDescent="0.2">
      <c r="G1050"/>
    </row>
    <row r="1051" spans="7:7" x14ac:dyDescent="0.2">
      <c r="G1051"/>
    </row>
    <row r="1052" spans="7:7" x14ac:dyDescent="0.2">
      <c r="G1052"/>
    </row>
    <row r="1053" spans="7:7" x14ac:dyDescent="0.2">
      <c r="G1053"/>
    </row>
    <row r="1054" spans="7:7" x14ac:dyDescent="0.2">
      <c r="G1054"/>
    </row>
    <row r="1055" spans="7:7" x14ac:dyDescent="0.2">
      <c r="G1055"/>
    </row>
    <row r="1056" spans="7:7" x14ac:dyDescent="0.2">
      <c r="G1056"/>
    </row>
    <row r="1057" spans="7:7" x14ac:dyDescent="0.2">
      <c r="G1057"/>
    </row>
    <row r="1058" spans="7:7" x14ac:dyDescent="0.2">
      <c r="G1058"/>
    </row>
    <row r="1059" spans="7:7" x14ac:dyDescent="0.2">
      <c r="G1059"/>
    </row>
    <row r="1060" spans="7:7" x14ac:dyDescent="0.2">
      <c r="G1060"/>
    </row>
    <row r="1061" spans="7:7" x14ac:dyDescent="0.2">
      <c r="G1061"/>
    </row>
    <row r="1062" spans="7:7" x14ac:dyDescent="0.2">
      <c r="G1062"/>
    </row>
    <row r="1063" spans="7:7" x14ac:dyDescent="0.2">
      <c r="G1063"/>
    </row>
    <row r="1064" spans="7:7" x14ac:dyDescent="0.2">
      <c r="G1064"/>
    </row>
    <row r="1065" spans="7:7" x14ac:dyDescent="0.2">
      <c r="G1065"/>
    </row>
    <row r="1066" spans="7:7" x14ac:dyDescent="0.2">
      <c r="G1066"/>
    </row>
    <row r="1067" spans="7:7" x14ac:dyDescent="0.2">
      <c r="G1067"/>
    </row>
    <row r="1068" spans="7:7" x14ac:dyDescent="0.2">
      <c r="G1068"/>
    </row>
    <row r="1069" spans="7:7" x14ac:dyDescent="0.2">
      <c r="G1069"/>
    </row>
    <row r="1070" spans="7:7" x14ac:dyDescent="0.2">
      <c r="G1070"/>
    </row>
    <row r="1071" spans="7:7" x14ac:dyDescent="0.2">
      <c r="G1071"/>
    </row>
    <row r="1072" spans="7:7" x14ac:dyDescent="0.2">
      <c r="G1072"/>
    </row>
    <row r="1073" spans="7:7" x14ac:dyDescent="0.2">
      <c r="G1073"/>
    </row>
    <row r="1074" spans="7:7" x14ac:dyDescent="0.2">
      <c r="G1074"/>
    </row>
    <row r="1075" spans="7:7" x14ac:dyDescent="0.2">
      <c r="G1075"/>
    </row>
    <row r="1076" spans="7:7" x14ac:dyDescent="0.2">
      <c r="G1076"/>
    </row>
    <row r="1077" spans="7:7" x14ac:dyDescent="0.2">
      <c r="G1077"/>
    </row>
    <row r="1078" spans="7:7" x14ac:dyDescent="0.2">
      <c r="G1078"/>
    </row>
    <row r="1079" spans="7:7" x14ac:dyDescent="0.2">
      <c r="G1079"/>
    </row>
    <row r="1080" spans="7:7" x14ac:dyDescent="0.2">
      <c r="G1080"/>
    </row>
    <row r="1081" spans="7:7" x14ac:dyDescent="0.2">
      <c r="G1081"/>
    </row>
    <row r="1082" spans="7:7" x14ac:dyDescent="0.2">
      <c r="G1082"/>
    </row>
    <row r="1083" spans="7:7" x14ac:dyDescent="0.2">
      <c r="G1083"/>
    </row>
    <row r="1084" spans="7:7" x14ac:dyDescent="0.2">
      <c r="G1084"/>
    </row>
    <row r="1085" spans="7:7" x14ac:dyDescent="0.2">
      <c r="G1085"/>
    </row>
    <row r="1086" spans="7:7" x14ac:dyDescent="0.2">
      <c r="G1086"/>
    </row>
    <row r="1087" spans="7:7" x14ac:dyDescent="0.2">
      <c r="G1087"/>
    </row>
    <row r="1088" spans="7:7" x14ac:dyDescent="0.2">
      <c r="G1088"/>
    </row>
    <row r="1089" spans="7:7" x14ac:dyDescent="0.2">
      <c r="G1089"/>
    </row>
    <row r="1090" spans="7:7" x14ac:dyDescent="0.2">
      <c r="G1090"/>
    </row>
    <row r="1091" spans="7:7" x14ac:dyDescent="0.2">
      <c r="G1091"/>
    </row>
    <row r="1092" spans="7:7" x14ac:dyDescent="0.2">
      <c r="G1092"/>
    </row>
    <row r="1093" spans="7:7" x14ac:dyDescent="0.2">
      <c r="G1093"/>
    </row>
    <row r="1094" spans="7:7" x14ac:dyDescent="0.2">
      <c r="G1094"/>
    </row>
    <row r="1095" spans="7:7" x14ac:dyDescent="0.2">
      <c r="G1095"/>
    </row>
    <row r="1096" spans="7:7" x14ac:dyDescent="0.2">
      <c r="G1096"/>
    </row>
    <row r="1097" spans="7:7" x14ac:dyDescent="0.2">
      <c r="G1097"/>
    </row>
    <row r="1098" spans="7:7" x14ac:dyDescent="0.2">
      <c r="G1098"/>
    </row>
    <row r="1099" spans="7:7" x14ac:dyDescent="0.2">
      <c r="G1099"/>
    </row>
    <row r="1100" spans="7:7" x14ac:dyDescent="0.2">
      <c r="G1100"/>
    </row>
    <row r="1101" spans="7:7" x14ac:dyDescent="0.2">
      <c r="G1101"/>
    </row>
    <row r="1102" spans="7:7" x14ac:dyDescent="0.2">
      <c r="G1102"/>
    </row>
    <row r="1103" spans="7:7" x14ac:dyDescent="0.2">
      <c r="G1103"/>
    </row>
    <row r="1104" spans="7:7" x14ac:dyDescent="0.2">
      <c r="G1104"/>
    </row>
    <row r="1105" spans="7:7" x14ac:dyDescent="0.2">
      <c r="G1105"/>
    </row>
    <row r="1106" spans="7:7" x14ac:dyDescent="0.2">
      <c r="G1106"/>
    </row>
    <row r="1107" spans="7:7" x14ac:dyDescent="0.2">
      <c r="G1107"/>
    </row>
    <row r="1108" spans="7:7" x14ac:dyDescent="0.2">
      <c r="G1108"/>
    </row>
    <row r="1109" spans="7:7" x14ac:dyDescent="0.2">
      <c r="G1109"/>
    </row>
    <row r="1110" spans="7:7" x14ac:dyDescent="0.2">
      <c r="G1110"/>
    </row>
    <row r="1111" spans="7:7" x14ac:dyDescent="0.2">
      <c r="G1111"/>
    </row>
    <row r="1112" spans="7:7" x14ac:dyDescent="0.2">
      <c r="G1112"/>
    </row>
    <row r="1113" spans="7:7" x14ac:dyDescent="0.2">
      <c r="G1113"/>
    </row>
    <row r="1114" spans="7:7" x14ac:dyDescent="0.2">
      <c r="G1114"/>
    </row>
    <row r="1115" spans="7:7" x14ac:dyDescent="0.2">
      <c r="G1115"/>
    </row>
    <row r="1116" spans="7:7" x14ac:dyDescent="0.2">
      <c r="G1116"/>
    </row>
    <row r="1117" spans="7:7" x14ac:dyDescent="0.2">
      <c r="G1117"/>
    </row>
    <row r="1118" spans="7:7" x14ac:dyDescent="0.2">
      <c r="G1118"/>
    </row>
    <row r="1119" spans="7:7" x14ac:dyDescent="0.2">
      <c r="G1119"/>
    </row>
    <row r="1120" spans="7:7" x14ac:dyDescent="0.2">
      <c r="G1120"/>
    </row>
    <row r="1121" spans="7:7" x14ac:dyDescent="0.2">
      <c r="G1121"/>
    </row>
    <row r="1122" spans="7:7" x14ac:dyDescent="0.2">
      <c r="G1122"/>
    </row>
    <row r="1123" spans="7:7" x14ac:dyDescent="0.2">
      <c r="G1123"/>
    </row>
    <row r="1124" spans="7:7" x14ac:dyDescent="0.2">
      <c r="G1124"/>
    </row>
    <row r="1125" spans="7:7" x14ac:dyDescent="0.2">
      <c r="G1125"/>
    </row>
    <row r="1126" spans="7:7" x14ac:dyDescent="0.2">
      <c r="G1126"/>
    </row>
    <row r="1127" spans="7:7" x14ac:dyDescent="0.2">
      <c r="G1127"/>
    </row>
    <row r="1128" spans="7:7" x14ac:dyDescent="0.2">
      <c r="G1128"/>
    </row>
    <row r="1129" spans="7:7" x14ac:dyDescent="0.2">
      <c r="G1129"/>
    </row>
    <row r="1130" spans="7:7" x14ac:dyDescent="0.2">
      <c r="G1130"/>
    </row>
    <row r="1131" spans="7:7" x14ac:dyDescent="0.2">
      <c r="G1131"/>
    </row>
    <row r="1132" spans="7:7" x14ac:dyDescent="0.2">
      <c r="G1132"/>
    </row>
    <row r="1133" spans="7:7" x14ac:dyDescent="0.2">
      <c r="G1133"/>
    </row>
    <row r="1134" spans="7:7" x14ac:dyDescent="0.2">
      <c r="G1134"/>
    </row>
    <row r="1135" spans="7:7" x14ac:dyDescent="0.2">
      <c r="G1135"/>
    </row>
    <row r="1136" spans="7:7" x14ac:dyDescent="0.2">
      <c r="G1136"/>
    </row>
    <row r="1137" spans="7:7" x14ac:dyDescent="0.2">
      <c r="G1137"/>
    </row>
    <row r="1138" spans="7:7" x14ac:dyDescent="0.2">
      <c r="G1138"/>
    </row>
    <row r="1139" spans="7:7" x14ac:dyDescent="0.2">
      <c r="G1139"/>
    </row>
    <row r="1140" spans="7:7" x14ac:dyDescent="0.2">
      <c r="G1140"/>
    </row>
  </sheetData>
  <sheetProtection algorithmName="SHA-512" hashValue="3nTrqJ78Cyc+lroXaL5VkXOj6RbpB9cI4pj95U+AIOPKLK13GiwA6z5a7z9CVwzJM8dmEotZDs4wzkbnMi2AkQ==" saltValue="0w2z+CSAelUieP09dgwgpA==" spinCount="100000" sheet="1" objects="1" scenarios="1" selectLockedCells="1"/>
  <dataValidations count="1">
    <dataValidation type="list" allowBlank="1" showInputMessage="1" showErrorMessage="1" sqref="D7" xr:uid="{46D9209F-9CA5-4050-8104-0B85E661B897}">
      <formula1>$G$2:$G$252</formula1>
    </dataValidation>
  </dataValidations>
  <pageMargins left="0.7" right="0.7" top="0.78740157499999996" bottom="0.78740157499999996" header="0.3" footer="0.3"/>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C2C0D-F4DC-451A-9C6C-44227A01A9D4}">
  <dimension ref="A1:G1140"/>
  <sheetViews>
    <sheetView topLeftCell="D1" workbookViewId="0">
      <selection activeCell="D3" sqref="D3"/>
    </sheetView>
  </sheetViews>
  <sheetFormatPr baseColWidth="10" defaultRowHeight="14.25" x14ac:dyDescent="0.2"/>
  <cols>
    <col min="1" max="1" width="23" style="177" hidden="1" customWidth="1"/>
    <col min="2" max="2" width="60.140625" style="177" hidden="1" customWidth="1"/>
    <col min="3" max="3" width="9.85546875" style="177" hidden="1" customWidth="1"/>
    <col min="4" max="4" width="67.42578125" style="177" customWidth="1"/>
    <col min="5" max="5" width="11.42578125" style="177"/>
    <col min="6" max="6" width="11.42578125" style="177" customWidth="1"/>
    <col min="7" max="7" width="25.85546875" style="177" hidden="1" customWidth="1"/>
    <col min="8" max="9" width="11.42578125" style="177" customWidth="1"/>
    <col min="10" max="16384" width="11.42578125" style="177"/>
  </cols>
  <sheetData>
    <row r="1" spans="1:7" ht="18" x14ac:dyDescent="0.25">
      <c r="A1" s="177" t="s">
        <v>1070</v>
      </c>
      <c r="B1" s="177" t="s">
        <v>70</v>
      </c>
      <c r="C1" s="186" t="s">
        <v>69</v>
      </c>
      <c r="D1" s="178" t="s">
        <v>1077</v>
      </c>
      <c r="G1" s="177" t="s">
        <v>1070</v>
      </c>
    </row>
    <row r="2" spans="1:7" ht="15" x14ac:dyDescent="0.2">
      <c r="A2" t="s">
        <v>852</v>
      </c>
      <c r="B2" t="s">
        <v>774</v>
      </c>
      <c r="C2">
        <v>575</v>
      </c>
      <c r="D2" s="179" t="s">
        <v>1081</v>
      </c>
      <c r="E2" s="180"/>
      <c r="G2" s="177" t="s">
        <v>852</v>
      </c>
    </row>
    <row r="3" spans="1:7" ht="15" x14ac:dyDescent="0.2">
      <c r="A3" t="s">
        <v>852</v>
      </c>
      <c r="B3" t="s">
        <v>354</v>
      </c>
      <c r="C3">
        <v>40</v>
      </c>
      <c r="D3" s="179" t="s">
        <v>1078</v>
      </c>
      <c r="E3" s="180"/>
      <c r="G3" s="177" t="s">
        <v>844</v>
      </c>
    </row>
    <row r="4" spans="1:7" ht="15" x14ac:dyDescent="0.2">
      <c r="A4" t="s">
        <v>852</v>
      </c>
      <c r="B4" t="s">
        <v>359</v>
      </c>
      <c r="C4">
        <v>130</v>
      </c>
      <c r="D4" s="179" t="s">
        <v>1079</v>
      </c>
      <c r="E4" s="180"/>
      <c r="G4" s="177" t="s">
        <v>941</v>
      </c>
    </row>
    <row r="5" spans="1:7" ht="15" x14ac:dyDescent="0.2">
      <c r="A5" t="s">
        <v>844</v>
      </c>
      <c r="B5" t="s">
        <v>781</v>
      </c>
      <c r="C5">
        <v>513</v>
      </c>
      <c r="D5" s="179"/>
      <c r="E5" s="180"/>
      <c r="G5" s="177" t="s">
        <v>901</v>
      </c>
    </row>
    <row r="6" spans="1:7" ht="15" x14ac:dyDescent="0.2">
      <c r="A6" t="s">
        <v>844</v>
      </c>
      <c r="B6" t="s">
        <v>308</v>
      </c>
      <c r="C6">
        <v>368</v>
      </c>
      <c r="D6" s="180"/>
      <c r="E6" s="180"/>
      <c r="G6" s="177" t="s">
        <v>1040</v>
      </c>
    </row>
    <row r="7" spans="1:7" ht="15.75" x14ac:dyDescent="0.2">
      <c r="A7" t="s">
        <v>941</v>
      </c>
      <c r="B7" t="s">
        <v>110</v>
      </c>
      <c r="C7">
        <v>216</v>
      </c>
      <c r="D7" s="174"/>
      <c r="E7" s="180"/>
      <c r="G7" s="177" t="s">
        <v>972</v>
      </c>
    </row>
    <row r="8" spans="1:7" ht="15.75" x14ac:dyDescent="0.25">
      <c r="A8" t="s">
        <v>901</v>
      </c>
      <c r="B8" t="s">
        <v>323</v>
      </c>
      <c r="C8">
        <v>170</v>
      </c>
      <c r="D8" s="181" t="s">
        <v>1116</v>
      </c>
      <c r="E8" s="182" t="s">
        <v>1117</v>
      </c>
      <c r="G8" s="177" t="s">
        <v>930</v>
      </c>
    </row>
    <row r="9" spans="1:7" ht="15" x14ac:dyDescent="0.2">
      <c r="A9" t="s">
        <v>1040</v>
      </c>
      <c r="B9" t="s">
        <v>115</v>
      </c>
      <c r="C9">
        <v>366</v>
      </c>
      <c r="D9" s="183" t="str" cm="1">
        <f t="array" ref="D9">IFERROR(_xlfn._xlws.SORT(_xlfn._xlws.FILTER(B2:C447,A2:A447=$D$7,""),2),"")</f>
        <v/>
      </c>
      <c r="E9" s="184"/>
      <c r="G9" s="177" t="s">
        <v>873</v>
      </c>
    </row>
    <row r="10" spans="1:7" ht="15" x14ac:dyDescent="0.2">
      <c r="A10" t="s">
        <v>1040</v>
      </c>
      <c r="B10" t="s">
        <v>116</v>
      </c>
      <c r="C10">
        <v>367</v>
      </c>
      <c r="D10" s="183"/>
      <c r="E10" s="184"/>
      <c r="G10" s="177" t="s">
        <v>984</v>
      </c>
    </row>
    <row r="11" spans="1:7" ht="15" x14ac:dyDescent="0.2">
      <c r="A11" t="s">
        <v>972</v>
      </c>
      <c r="B11" t="s">
        <v>272</v>
      </c>
      <c r="C11">
        <v>1</v>
      </c>
      <c r="D11" s="183"/>
      <c r="E11" s="184"/>
      <c r="G11" s="177" t="s">
        <v>974</v>
      </c>
    </row>
    <row r="12" spans="1:7" ht="15" x14ac:dyDescent="0.2">
      <c r="A12" t="s">
        <v>930</v>
      </c>
      <c r="B12" t="s">
        <v>177</v>
      </c>
      <c r="C12">
        <v>279</v>
      </c>
      <c r="D12" s="183"/>
      <c r="E12" s="184"/>
      <c r="G12" s="177" t="s">
        <v>924</v>
      </c>
    </row>
    <row r="13" spans="1:7" ht="15" x14ac:dyDescent="0.2">
      <c r="A13" t="s">
        <v>873</v>
      </c>
      <c r="B13" t="s">
        <v>383</v>
      </c>
      <c r="C13">
        <v>205</v>
      </c>
      <c r="D13" s="183"/>
      <c r="E13" s="184"/>
      <c r="G13" s="177" t="s">
        <v>899</v>
      </c>
    </row>
    <row r="14" spans="1:7" ht="15" x14ac:dyDescent="0.2">
      <c r="A14" t="s">
        <v>873</v>
      </c>
      <c r="B14" t="s">
        <v>391</v>
      </c>
      <c r="C14">
        <v>565</v>
      </c>
      <c r="D14" s="183"/>
      <c r="E14" s="184"/>
      <c r="G14" s="177" t="s">
        <v>1036</v>
      </c>
    </row>
    <row r="15" spans="1:7" ht="15" x14ac:dyDescent="0.2">
      <c r="A15" t="s">
        <v>984</v>
      </c>
      <c r="B15" t="s">
        <v>211</v>
      </c>
      <c r="C15">
        <v>221</v>
      </c>
      <c r="D15" s="183"/>
      <c r="E15" s="184"/>
      <c r="G15" s="177" t="s">
        <v>1055</v>
      </c>
    </row>
    <row r="16" spans="1:7" ht="15" x14ac:dyDescent="0.2">
      <c r="A16" t="s">
        <v>974</v>
      </c>
      <c r="B16" t="s">
        <v>291</v>
      </c>
      <c r="C16">
        <v>118</v>
      </c>
      <c r="D16" s="183"/>
      <c r="E16" s="184"/>
      <c r="G16" s="177" t="s">
        <v>900</v>
      </c>
    </row>
    <row r="17" spans="1:7" ht="15" x14ac:dyDescent="0.2">
      <c r="A17" t="s">
        <v>924</v>
      </c>
      <c r="B17" t="s">
        <v>294</v>
      </c>
      <c r="C17">
        <v>190</v>
      </c>
      <c r="D17" s="183"/>
      <c r="E17" s="184"/>
      <c r="G17" s="177" t="s">
        <v>830</v>
      </c>
    </row>
    <row r="18" spans="1:7" ht="15" x14ac:dyDescent="0.2">
      <c r="A18" t="s">
        <v>899</v>
      </c>
      <c r="B18" t="s">
        <v>289</v>
      </c>
      <c r="C18">
        <v>55</v>
      </c>
      <c r="D18" s="183"/>
      <c r="E18" s="184"/>
      <c r="G18" s="177" t="s">
        <v>832</v>
      </c>
    </row>
    <row r="19" spans="1:7" ht="15" x14ac:dyDescent="0.2">
      <c r="A19" t="s">
        <v>1036</v>
      </c>
      <c r="B19" t="s">
        <v>358</v>
      </c>
      <c r="C19">
        <v>70</v>
      </c>
      <c r="D19" s="183"/>
      <c r="E19" s="184"/>
      <c r="G19" s="177" t="s">
        <v>836</v>
      </c>
    </row>
    <row r="20" spans="1:7" ht="15" x14ac:dyDescent="0.2">
      <c r="A20" t="s">
        <v>1055</v>
      </c>
      <c r="B20" t="s">
        <v>97</v>
      </c>
      <c r="C20">
        <v>528</v>
      </c>
      <c r="D20" s="183"/>
      <c r="E20" s="184"/>
      <c r="G20" s="177" t="s">
        <v>1066</v>
      </c>
    </row>
    <row r="21" spans="1:7" ht="15" x14ac:dyDescent="0.2">
      <c r="A21" t="s">
        <v>900</v>
      </c>
      <c r="B21" t="s">
        <v>356</v>
      </c>
      <c r="C21">
        <v>57</v>
      </c>
      <c r="D21" s="183"/>
      <c r="E21" s="184"/>
      <c r="G21" s="177" t="s">
        <v>986</v>
      </c>
    </row>
    <row r="22" spans="1:7" ht="15" x14ac:dyDescent="0.2">
      <c r="A22" t="s">
        <v>830</v>
      </c>
      <c r="B22" t="s">
        <v>813</v>
      </c>
      <c r="C22">
        <v>574</v>
      </c>
      <c r="D22" s="183"/>
      <c r="E22" s="184"/>
      <c r="G22" s="177" t="s">
        <v>823</v>
      </c>
    </row>
    <row r="23" spans="1:7" ht="15" x14ac:dyDescent="0.2">
      <c r="A23" t="s">
        <v>830</v>
      </c>
      <c r="B23" t="s">
        <v>181</v>
      </c>
      <c r="C23">
        <v>438</v>
      </c>
      <c r="D23" s="183"/>
      <c r="E23" s="184"/>
      <c r="G23" s="177" t="s">
        <v>967</v>
      </c>
    </row>
    <row r="24" spans="1:7" ht="15" x14ac:dyDescent="0.2">
      <c r="A24" t="s">
        <v>830</v>
      </c>
      <c r="B24" t="s">
        <v>182</v>
      </c>
      <c r="C24">
        <v>439</v>
      </c>
      <c r="D24" s="183"/>
      <c r="E24" s="184"/>
      <c r="G24" s="177" t="s">
        <v>1023</v>
      </c>
    </row>
    <row r="25" spans="1:7" ht="15" x14ac:dyDescent="0.2">
      <c r="A25" t="s">
        <v>830</v>
      </c>
      <c r="B25" t="s">
        <v>184</v>
      </c>
      <c r="C25">
        <v>441</v>
      </c>
      <c r="D25" s="183"/>
      <c r="E25" s="184"/>
      <c r="G25" s="177" t="s">
        <v>1004</v>
      </c>
    </row>
    <row r="26" spans="1:7" ht="15" x14ac:dyDescent="0.2">
      <c r="A26" t="s">
        <v>830</v>
      </c>
      <c r="B26" t="s">
        <v>183</v>
      </c>
      <c r="C26">
        <v>440</v>
      </c>
      <c r="D26" s="183"/>
      <c r="E26" s="184"/>
      <c r="G26" s="177" t="s">
        <v>914</v>
      </c>
    </row>
    <row r="27" spans="1:7" ht="15" x14ac:dyDescent="0.2">
      <c r="A27" t="s">
        <v>830</v>
      </c>
      <c r="B27" t="s">
        <v>439</v>
      </c>
      <c r="C27">
        <v>599</v>
      </c>
      <c r="D27" s="183"/>
      <c r="E27" s="184"/>
      <c r="G27" s="177" t="s">
        <v>886</v>
      </c>
    </row>
    <row r="28" spans="1:7" ht="15" x14ac:dyDescent="0.2">
      <c r="A28" t="s">
        <v>832</v>
      </c>
      <c r="B28" t="s">
        <v>1087</v>
      </c>
      <c r="C28">
        <v>606</v>
      </c>
      <c r="D28" s="183"/>
      <c r="E28" s="184"/>
      <c r="G28" s="177" t="s">
        <v>1024</v>
      </c>
    </row>
    <row r="29" spans="1:7" ht="15" x14ac:dyDescent="0.2">
      <c r="A29" t="s">
        <v>832</v>
      </c>
      <c r="B29" t="s">
        <v>185</v>
      </c>
      <c r="C29">
        <v>300</v>
      </c>
      <c r="D29" s="183"/>
      <c r="E29" s="184"/>
      <c r="G29" s="177" t="s">
        <v>906</v>
      </c>
    </row>
    <row r="30" spans="1:7" ht="15" x14ac:dyDescent="0.2">
      <c r="A30" t="s">
        <v>832</v>
      </c>
      <c r="B30" t="s">
        <v>199</v>
      </c>
      <c r="C30">
        <v>351</v>
      </c>
      <c r="D30" s="183"/>
      <c r="E30" s="184"/>
      <c r="G30" s="177" t="s">
        <v>989</v>
      </c>
    </row>
    <row r="31" spans="1:7" ht="15" x14ac:dyDescent="0.2">
      <c r="A31" t="s">
        <v>832</v>
      </c>
      <c r="B31" t="s">
        <v>192</v>
      </c>
      <c r="C31">
        <v>314</v>
      </c>
      <c r="D31" s="183"/>
      <c r="E31" s="184"/>
      <c r="G31" s="177" t="s">
        <v>964</v>
      </c>
    </row>
    <row r="32" spans="1:7" ht="15" x14ac:dyDescent="0.2">
      <c r="A32" t="s">
        <v>832</v>
      </c>
      <c r="B32" t="s">
        <v>806</v>
      </c>
      <c r="C32">
        <v>305</v>
      </c>
      <c r="D32" s="183"/>
      <c r="E32" s="184"/>
      <c r="G32" s="177" t="s">
        <v>995</v>
      </c>
    </row>
    <row r="33" spans="1:7" ht="15" x14ac:dyDescent="0.2">
      <c r="A33" t="s">
        <v>832</v>
      </c>
      <c r="B33" t="s">
        <v>195</v>
      </c>
      <c r="C33">
        <v>332</v>
      </c>
      <c r="D33" s="183"/>
      <c r="E33" s="184"/>
      <c r="G33" s="177" t="s">
        <v>840</v>
      </c>
    </row>
    <row r="34" spans="1:7" ht="15" x14ac:dyDescent="0.2">
      <c r="A34" t="s">
        <v>832</v>
      </c>
      <c r="B34" t="s">
        <v>204</v>
      </c>
      <c r="C34">
        <v>588</v>
      </c>
      <c r="D34" s="183"/>
      <c r="E34" s="184"/>
      <c r="G34" s="177" t="s">
        <v>1050</v>
      </c>
    </row>
    <row r="35" spans="1:7" ht="15" x14ac:dyDescent="0.2">
      <c r="A35" t="s">
        <v>832</v>
      </c>
      <c r="B35" t="s">
        <v>808</v>
      </c>
      <c r="C35">
        <v>586</v>
      </c>
      <c r="D35" s="183"/>
      <c r="E35" s="184"/>
      <c r="G35" s="177" t="s">
        <v>944</v>
      </c>
    </row>
    <row r="36" spans="1:7" ht="15" x14ac:dyDescent="0.2">
      <c r="A36" t="s">
        <v>832</v>
      </c>
      <c r="B36" t="s">
        <v>807</v>
      </c>
      <c r="C36">
        <v>329</v>
      </c>
      <c r="D36" s="183"/>
      <c r="E36" s="184"/>
      <c r="G36" s="177" t="s">
        <v>853</v>
      </c>
    </row>
    <row r="37" spans="1:7" ht="15" x14ac:dyDescent="0.2">
      <c r="A37" t="s">
        <v>832</v>
      </c>
      <c r="B37" t="s">
        <v>205</v>
      </c>
      <c r="C37">
        <v>598</v>
      </c>
      <c r="D37" s="183"/>
      <c r="E37" s="184"/>
      <c r="G37" s="177" t="s">
        <v>1000</v>
      </c>
    </row>
    <row r="38" spans="1:7" ht="15" x14ac:dyDescent="0.2">
      <c r="A38" t="s">
        <v>832</v>
      </c>
      <c r="B38" t="s">
        <v>186</v>
      </c>
      <c r="C38">
        <v>301</v>
      </c>
      <c r="D38" s="183"/>
      <c r="E38" s="184"/>
      <c r="G38" s="177" t="s">
        <v>1038</v>
      </c>
    </row>
    <row r="39" spans="1:7" ht="15" x14ac:dyDescent="0.2">
      <c r="A39" t="s">
        <v>832</v>
      </c>
      <c r="B39" t="s">
        <v>196</v>
      </c>
      <c r="C39">
        <v>333</v>
      </c>
      <c r="D39" s="183"/>
      <c r="E39" s="184"/>
      <c r="G39" s="177" t="s">
        <v>858</v>
      </c>
    </row>
    <row r="40" spans="1:7" ht="15" x14ac:dyDescent="0.2">
      <c r="A40" t="s">
        <v>832</v>
      </c>
      <c r="B40" t="s">
        <v>187</v>
      </c>
      <c r="C40">
        <v>302</v>
      </c>
      <c r="D40" s="183"/>
      <c r="E40" s="184"/>
      <c r="G40" s="177" t="s">
        <v>942</v>
      </c>
    </row>
    <row r="41" spans="1:7" ht="15" x14ac:dyDescent="0.2">
      <c r="A41" t="s">
        <v>832</v>
      </c>
      <c r="B41" t="s">
        <v>193</v>
      </c>
      <c r="C41">
        <v>315</v>
      </c>
      <c r="D41" s="183"/>
      <c r="E41" s="184"/>
      <c r="G41" s="177" t="s">
        <v>1031</v>
      </c>
    </row>
    <row r="42" spans="1:7" ht="15" x14ac:dyDescent="0.2">
      <c r="A42" t="s">
        <v>832</v>
      </c>
      <c r="B42" t="s">
        <v>188</v>
      </c>
      <c r="C42">
        <v>304</v>
      </c>
      <c r="D42" s="183"/>
      <c r="E42" s="184"/>
      <c r="G42" s="177" t="s">
        <v>996</v>
      </c>
    </row>
    <row r="43" spans="1:7" ht="15" x14ac:dyDescent="0.2">
      <c r="A43" t="s">
        <v>832</v>
      </c>
      <c r="B43" t="s">
        <v>191</v>
      </c>
      <c r="C43">
        <v>313</v>
      </c>
      <c r="D43" s="183"/>
      <c r="E43" s="184"/>
      <c r="G43" s="177" t="s">
        <v>923</v>
      </c>
    </row>
    <row r="44" spans="1:7" ht="15" x14ac:dyDescent="0.2">
      <c r="A44" t="s">
        <v>832</v>
      </c>
      <c r="B44" t="s">
        <v>189</v>
      </c>
      <c r="C44">
        <v>306</v>
      </c>
      <c r="D44" s="183"/>
      <c r="E44" s="184"/>
      <c r="G44" s="177" t="s">
        <v>865</v>
      </c>
    </row>
    <row r="45" spans="1:7" ht="15" x14ac:dyDescent="0.2">
      <c r="A45" t="s">
        <v>832</v>
      </c>
      <c r="B45" t="s">
        <v>197</v>
      </c>
      <c r="C45">
        <v>334</v>
      </c>
      <c r="D45" s="183"/>
      <c r="E45" s="184"/>
      <c r="G45" s="177" t="s">
        <v>870</v>
      </c>
    </row>
    <row r="46" spans="1:7" ht="15" x14ac:dyDescent="0.2">
      <c r="A46" t="s">
        <v>832</v>
      </c>
      <c r="B46" t="s">
        <v>190</v>
      </c>
      <c r="C46">
        <v>307</v>
      </c>
      <c r="D46" s="183"/>
      <c r="E46" s="184"/>
      <c r="G46" s="177" t="s">
        <v>970</v>
      </c>
    </row>
    <row r="47" spans="1:7" ht="15" x14ac:dyDescent="0.2">
      <c r="A47" t="s">
        <v>832</v>
      </c>
      <c r="B47" t="s">
        <v>203</v>
      </c>
      <c r="C47">
        <v>587</v>
      </c>
      <c r="D47" s="183"/>
      <c r="E47" s="184"/>
      <c r="G47" s="177" t="s">
        <v>878</v>
      </c>
    </row>
    <row r="48" spans="1:7" ht="15" x14ac:dyDescent="0.2">
      <c r="A48" t="s">
        <v>832</v>
      </c>
      <c r="B48" t="s">
        <v>1096</v>
      </c>
      <c r="C48">
        <v>608</v>
      </c>
      <c r="D48" s="183"/>
      <c r="E48" s="184"/>
      <c r="G48" s="177" t="s">
        <v>980</v>
      </c>
    </row>
    <row r="49" spans="1:7" ht="15" x14ac:dyDescent="0.2">
      <c r="A49" t="s">
        <v>832</v>
      </c>
      <c r="B49" t="s">
        <v>200</v>
      </c>
      <c r="C49">
        <v>352</v>
      </c>
      <c r="D49" s="183"/>
      <c r="E49" s="184"/>
      <c r="G49" s="177" t="s">
        <v>861</v>
      </c>
    </row>
    <row r="50" spans="1:7" ht="15" x14ac:dyDescent="0.2">
      <c r="A50" t="s">
        <v>832</v>
      </c>
      <c r="B50" t="s">
        <v>194</v>
      </c>
      <c r="C50">
        <v>328</v>
      </c>
      <c r="D50" s="183"/>
      <c r="E50" s="184"/>
      <c r="G50" s="177" t="s">
        <v>872</v>
      </c>
    </row>
    <row r="51" spans="1:7" ht="15" x14ac:dyDescent="0.2">
      <c r="A51" t="s">
        <v>832</v>
      </c>
      <c r="B51" t="s">
        <v>198</v>
      </c>
      <c r="C51">
        <v>338</v>
      </c>
      <c r="D51" s="183"/>
      <c r="E51" s="184"/>
      <c r="G51" s="177" t="s">
        <v>916</v>
      </c>
    </row>
    <row r="52" spans="1:7" ht="15" x14ac:dyDescent="0.2">
      <c r="A52" t="s">
        <v>832</v>
      </c>
      <c r="B52" t="s">
        <v>201</v>
      </c>
      <c r="C52">
        <v>353</v>
      </c>
      <c r="D52" s="183"/>
      <c r="E52" s="184"/>
      <c r="G52" s="177" t="s">
        <v>946</v>
      </c>
    </row>
    <row r="53" spans="1:7" ht="15" x14ac:dyDescent="0.2">
      <c r="A53" t="s">
        <v>832</v>
      </c>
      <c r="B53" t="s">
        <v>202</v>
      </c>
      <c r="C53">
        <v>581</v>
      </c>
      <c r="D53" s="183"/>
      <c r="E53" s="184"/>
      <c r="G53" s="177" t="s">
        <v>958</v>
      </c>
    </row>
    <row r="54" spans="1:7" ht="15" x14ac:dyDescent="0.2">
      <c r="A54" t="s">
        <v>832</v>
      </c>
      <c r="B54" t="s">
        <v>766</v>
      </c>
      <c r="C54">
        <v>834</v>
      </c>
      <c r="D54" s="183"/>
      <c r="E54" s="184"/>
      <c r="G54" s="177" t="s">
        <v>915</v>
      </c>
    </row>
    <row r="55" spans="1:7" ht="15" x14ac:dyDescent="0.2">
      <c r="A55" s="185" t="s">
        <v>832</v>
      </c>
      <c r="B55" s="185" t="s">
        <v>1107</v>
      </c>
      <c r="C55">
        <v>611</v>
      </c>
      <c r="D55" s="183"/>
      <c r="E55" s="184"/>
      <c r="G55" s="177" t="s">
        <v>975</v>
      </c>
    </row>
    <row r="56" spans="1:7" ht="15" x14ac:dyDescent="0.2">
      <c r="A56" t="s">
        <v>836</v>
      </c>
      <c r="B56" t="s">
        <v>348</v>
      </c>
      <c r="C56">
        <v>551</v>
      </c>
      <c r="D56" s="183"/>
      <c r="E56" s="184"/>
      <c r="G56" s="177" t="s">
        <v>994</v>
      </c>
    </row>
    <row r="57" spans="1:7" ht="15" x14ac:dyDescent="0.2">
      <c r="A57" t="s">
        <v>836</v>
      </c>
      <c r="B57" t="s">
        <v>764</v>
      </c>
      <c r="C57">
        <v>553</v>
      </c>
      <c r="D57" s="183"/>
      <c r="E57" s="184"/>
      <c r="G57" s="177" t="s">
        <v>985</v>
      </c>
    </row>
    <row r="58" spans="1:7" ht="15" x14ac:dyDescent="0.2">
      <c r="A58" t="s">
        <v>836</v>
      </c>
      <c r="B58" t="s">
        <v>346</v>
      </c>
      <c r="C58">
        <v>547</v>
      </c>
      <c r="D58" s="183"/>
      <c r="E58" s="184"/>
      <c r="G58" s="177" t="s">
        <v>1012</v>
      </c>
    </row>
    <row r="59" spans="1:7" ht="15" x14ac:dyDescent="0.2">
      <c r="A59" t="s">
        <v>836</v>
      </c>
      <c r="B59" t="s">
        <v>450</v>
      </c>
      <c r="C59">
        <v>555</v>
      </c>
      <c r="D59" s="183"/>
      <c r="E59" s="184"/>
      <c r="G59" s="177" t="s">
        <v>940</v>
      </c>
    </row>
    <row r="60" spans="1:7" ht="15" x14ac:dyDescent="0.2">
      <c r="A60" t="s">
        <v>836</v>
      </c>
      <c r="B60" t="s">
        <v>347</v>
      </c>
      <c r="C60">
        <v>548</v>
      </c>
      <c r="D60" s="180"/>
      <c r="E60" s="180"/>
      <c r="G60" s="177" t="s">
        <v>918</v>
      </c>
    </row>
    <row r="61" spans="1:7" ht="15" x14ac:dyDescent="0.2">
      <c r="A61" t="s">
        <v>836</v>
      </c>
      <c r="B61" t="s">
        <v>349</v>
      </c>
      <c r="C61">
        <v>552</v>
      </c>
      <c r="D61" s="180"/>
      <c r="E61" s="180"/>
      <c r="G61" s="177" t="s">
        <v>859</v>
      </c>
    </row>
    <row r="62" spans="1:7" ht="15" x14ac:dyDescent="0.2">
      <c r="A62" t="s">
        <v>836</v>
      </c>
      <c r="B62" t="s">
        <v>345</v>
      </c>
      <c r="C62">
        <v>546</v>
      </c>
      <c r="D62" s="180"/>
      <c r="E62" s="180"/>
      <c r="G62" s="177" t="s">
        <v>1026</v>
      </c>
    </row>
    <row r="63" spans="1:7" ht="15" x14ac:dyDescent="0.2">
      <c r="A63" t="s">
        <v>836</v>
      </c>
      <c r="B63" t="s">
        <v>449</v>
      </c>
      <c r="C63">
        <v>550</v>
      </c>
      <c r="D63" s="180"/>
      <c r="E63" s="180"/>
      <c r="G63" s="177" t="s">
        <v>1065</v>
      </c>
    </row>
    <row r="64" spans="1:7" ht="15" x14ac:dyDescent="0.2">
      <c r="A64" t="s">
        <v>836</v>
      </c>
      <c r="B64" t="s">
        <v>350</v>
      </c>
      <c r="C64">
        <v>584</v>
      </c>
      <c r="D64" s="180"/>
      <c r="E64" s="180"/>
      <c r="G64" s="177" t="s">
        <v>875</v>
      </c>
    </row>
    <row r="65" spans="1:7" ht="15" x14ac:dyDescent="0.2">
      <c r="A65" t="s">
        <v>836</v>
      </c>
      <c r="B65" t="s">
        <v>765</v>
      </c>
      <c r="C65">
        <v>590</v>
      </c>
      <c r="D65" s="180"/>
      <c r="E65" s="180"/>
      <c r="G65" s="177" t="s">
        <v>963</v>
      </c>
    </row>
    <row r="66" spans="1:7" ht="15" x14ac:dyDescent="0.2">
      <c r="A66" t="s">
        <v>836</v>
      </c>
      <c r="B66" t="s">
        <v>412</v>
      </c>
      <c r="C66">
        <v>601</v>
      </c>
      <c r="D66" s="180"/>
      <c r="E66" s="180"/>
      <c r="G66" s="177" t="s">
        <v>954</v>
      </c>
    </row>
    <row r="67" spans="1:7" ht="15" x14ac:dyDescent="0.2">
      <c r="A67" t="s">
        <v>836</v>
      </c>
      <c r="B67" t="s">
        <v>403</v>
      </c>
      <c r="C67">
        <v>558</v>
      </c>
      <c r="D67" s="180"/>
      <c r="E67" s="180"/>
      <c r="G67" s="177" t="s">
        <v>885</v>
      </c>
    </row>
    <row r="68" spans="1:7" ht="15" x14ac:dyDescent="0.2">
      <c r="A68" t="s">
        <v>836</v>
      </c>
      <c r="B68" t="s">
        <v>817</v>
      </c>
      <c r="C68">
        <v>556</v>
      </c>
      <c r="D68" s="180"/>
      <c r="E68" s="180"/>
      <c r="G68" s="177" t="s">
        <v>969</v>
      </c>
    </row>
    <row r="69" spans="1:7" ht="15" x14ac:dyDescent="0.2">
      <c r="A69" t="s">
        <v>836</v>
      </c>
      <c r="B69" t="s">
        <v>406</v>
      </c>
      <c r="C69">
        <v>562</v>
      </c>
      <c r="D69" s="180"/>
      <c r="E69" s="180"/>
      <c r="G69" s="177" t="s">
        <v>1054</v>
      </c>
    </row>
    <row r="70" spans="1:7" ht="15" x14ac:dyDescent="0.2">
      <c r="A70" t="s">
        <v>836</v>
      </c>
      <c r="B70" t="s">
        <v>404</v>
      </c>
      <c r="C70">
        <v>560</v>
      </c>
      <c r="D70" s="180"/>
      <c r="E70" s="180"/>
      <c r="G70" s="177" t="s">
        <v>1046</v>
      </c>
    </row>
    <row r="71" spans="1:7" ht="15" x14ac:dyDescent="0.2">
      <c r="A71" t="s">
        <v>836</v>
      </c>
      <c r="B71" t="s">
        <v>407</v>
      </c>
      <c r="C71">
        <v>563</v>
      </c>
      <c r="D71" s="180"/>
      <c r="E71" s="180"/>
      <c r="G71" s="177" t="s">
        <v>961</v>
      </c>
    </row>
    <row r="72" spans="1:7" ht="15" x14ac:dyDescent="0.2">
      <c r="A72" t="s">
        <v>836</v>
      </c>
      <c r="B72" t="s">
        <v>405</v>
      </c>
      <c r="C72">
        <v>561</v>
      </c>
      <c r="D72" s="180"/>
      <c r="E72" s="180"/>
      <c r="G72" s="177" t="s">
        <v>1002</v>
      </c>
    </row>
    <row r="73" spans="1:7" ht="15" x14ac:dyDescent="0.2">
      <c r="A73" t="s">
        <v>836</v>
      </c>
      <c r="B73" t="s">
        <v>402</v>
      </c>
      <c r="C73">
        <v>557</v>
      </c>
      <c r="D73" s="180"/>
      <c r="E73" s="180"/>
      <c r="G73" s="177" t="s">
        <v>943</v>
      </c>
    </row>
    <row r="74" spans="1:7" ht="15" x14ac:dyDescent="0.2">
      <c r="A74" t="s">
        <v>836</v>
      </c>
      <c r="B74" t="s">
        <v>411</v>
      </c>
      <c r="C74">
        <v>585</v>
      </c>
      <c r="D74" s="180"/>
      <c r="E74" s="180"/>
      <c r="G74" s="177" t="s">
        <v>1047</v>
      </c>
    </row>
    <row r="75" spans="1:7" ht="15" x14ac:dyDescent="0.2">
      <c r="A75" t="s">
        <v>1066</v>
      </c>
      <c r="B75" t="s">
        <v>206</v>
      </c>
      <c r="C75">
        <v>13</v>
      </c>
      <c r="D75" s="180"/>
      <c r="E75" s="180"/>
      <c r="G75" s="177" t="s">
        <v>1033</v>
      </c>
    </row>
    <row r="76" spans="1:7" ht="15" x14ac:dyDescent="0.2">
      <c r="A76" t="s">
        <v>986</v>
      </c>
      <c r="B76" t="s">
        <v>140</v>
      </c>
      <c r="C76">
        <v>316</v>
      </c>
      <c r="D76" s="180"/>
      <c r="E76" s="180"/>
      <c r="G76" s="177" t="s">
        <v>1030</v>
      </c>
    </row>
    <row r="77" spans="1:7" ht="15" x14ac:dyDescent="0.2">
      <c r="A77" t="s">
        <v>823</v>
      </c>
      <c r="B77" t="s">
        <v>241</v>
      </c>
      <c r="C77">
        <v>227</v>
      </c>
      <c r="D77" s="180"/>
      <c r="E77" s="180"/>
      <c r="G77" s="177" t="s">
        <v>929</v>
      </c>
    </row>
    <row r="78" spans="1:7" ht="15" x14ac:dyDescent="0.2">
      <c r="A78" t="s">
        <v>823</v>
      </c>
      <c r="B78" t="s">
        <v>240</v>
      </c>
      <c r="C78">
        <v>226</v>
      </c>
      <c r="D78" s="180"/>
      <c r="E78" s="180"/>
      <c r="G78" s="177" t="s">
        <v>968</v>
      </c>
    </row>
    <row r="79" spans="1:7" ht="15" x14ac:dyDescent="0.2">
      <c r="A79" t="s">
        <v>967</v>
      </c>
      <c r="B79" t="s">
        <v>117</v>
      </c>
      <c r="C79">
        <v>392</v>
      </c>
      <c r="D79" s="180"/>
      <c r="E79" s="180"/>
      <c r="G79" s="177" t="s">
        <v>866</v>
      </c>
    </row>
    <row r="80" spans="1:7" ht="15" x14ac:dyDescent="0.2">
      <c r="A80" t="s">
        <v>1023</v>
      </c>
      <c r="B80" t="s">
        <v>78</v>
      </c>
      <c r="C80">
        <v>135</v>
      </c>
      <c r="D80" s="180"/>
      <c r="E80" s="180"/>
      <c r="G80" s="177" t="s">
        <v>928</v>
      </c>
    </row>
    <row r="81" spans="1:7" ht="15" x14ac:dyDescent="0.2">
      <c r="A81" t="s">
        <v>1004</v>
      </c>
      <c r="B81" t="s">
        <v>283</v>
      </c>
      <c r="C81">
        <v>268</v>
      </c>
      <c r="D81" s="180"/>
      <c r="E81" s="180"/>
      <c r="G81" s="177" t="s">
        <v>931</v>
      </c>
    </row>
    <row r="82" spans="1:7" ht="15" x14ac:dyDescent="0.2">
      <c r="A82" t="s">
        <v>914</v>
      </c>
      <c r="B82" t="s">
        <v>1089</v>
      </c>
      <c r="C82">
        <v>100</v>
      </c>
      <c r="D82" s="180"/>
      <c r="E82" s="180"/>
      <c r="G82" s="177" t="s">
        <v>849</v>
      </c>
    </row>
    <row r="83" spans="1:7" ht="15" x14ac:dyDescent="0.2">
      <c r="A83" t="s">
        <v>886</v>
      </c>
      <c r="B83" t="s">
        <v>209</v>
      </c>
      <c r="C83">
        <v>119</v>
      </c>
      <c r="D83" s="180"/>
      <c r="E83" s="180"/>
      <c r="G83" s="177" t="s">
        <v>848</v>
      </c>
    </row>
    <row r="84" spans="1:7" ht="15" x14ac:dyDescent="0.2">
      <c r="A84" t="s">
        <v>1024</v>
      </c>
      <c r="B84" t="s">
        <v>76</v>
      </c>
      <c r="C84">
        <v>107</v>
      </c>
      <c r="D84" s="180"/>
      <c r="E84" s="180"/>
      <c r="G84" s="177" t="s">
        <v>819</v>
      </c>
    </row>
    <row r="85" spans="1:7" ht="15" x14ac:dyDescent="0.2">
      <c r="A85" t="s">
        <v>906</v>
      </c>
      <c r="B85" t="s">
        <v>442</v>
      </c>
      <c r="C85">
        <v>90</v>
      </c>
      <c r="D85" s="180"/>
      <c r="E85" s="180"/>
      <c r="G85" s="177" t="s">
        <v>842</v>
      </c>
    </row>
    <row r="86" spans="1:7" ht="15" x14ac:dyDescent="0.2">
      <c r="A86" t="s">
        <v>989</v>
      </c>
      <c r="B86" t="s">
        <v>130</v>
      </c>
      <c r="C86">
        <v>25</v>
      </c>
      <c r="D86" s="180"/>
      <c r="E86" s="180"/>
      <c r="G86" s="177" t="s">
        <v>841</v>
      </c>
    </row>
    <row r="87" spans="1:7" ht="15" x14ac:dyDescent="0.2">
      <c r="A87" t="s">
        <v>964</v>
      </c>
      <c r="B87" t="s">
        <v>382</v>
      </c>
      <c r="C87">
        <v>204</v>
      </c>
      <c r="D87" s="180"/>
      <c r="E87" s="180"/>
      <c r="G87" s="177" t="s">
        <v>833</v>
      </c>
    </row>
    <row r="88" spans="1:7" ht="15" x14ac:dyDescent="0.2">
      <c r="A88" t="s">
        <v>995</v>
      </c>
      <c r="B88" t="s">
        <v>376</v>
      </c>
      <c r="C88">
        <v>109</v>
      </c>
      <c r="D88" s="180"/>
      <c r="E88" s="180"/>
      <c r="G88" s="177" t="s">
        <v>959</v>
      </c>
    </row>
    <row r="89" spans="1:7" ht="15" x14ac:dyDescent="0.2">
      <c r="A89" t="s">
        <v>995</v>
      </c>
      <c r="B89" t="s">
        <v>375</v>
      </c>
      <c r="C89">
        <v>108</v>
      </c>
      <c r="D89" s="180"/>
      <c r="E89" s="180"/>
      <c r="G89" s="177" t="s">
        <v>1041</v>
      </c>
    </row>
    <row r="90" spans="1:7" ht="15" x14ac:dyDescent="0.2">
      <c r="A90" t="s">
        <v>840</v>
      </c>
      <c r="B90" t="s">
        <v>1092</v>
      </c>
      <c r="C90">
        <v>429</v>
      </c>
      <c r="D90" s="180"/>
      <c r="E90" s="180"/>
      <c r="G90" s="177" t="s">
        <v>825</v>
      </c>
    </row>
    <row r="91" spans="1:7" ht="15" x14ac:dyDescent="0.2">
      <c r="A91" t="s">
        <v>840</v>
      </c>
      <c r="B91" t="s">
        <v>336</v>
      </c>
      <c r="C91">
        <v>435</v>
      </c>
      <c r="D91" s="180"/>
      <c r="E91" s="180"/>
      <c r="G91" s="177" t="s">
        <v>839</v>
      </c>
    </row>
    <row r="92" spans="1:7" ht="15" x14ac:dyDescent="0.2">
      <c r="A92" t="s">
        <v>840</v>
      </c>
      <c r="B92" t="s">
        <v>331</v>
      </c>
      <c r="C92">
        <v>430</v>
      </c>
      <c r="D92" s="180"/>
      <c r="E92" s="180"/>
      <c r="G92" s="177" t="s">
        <v>982</v>
      </c>
    </row>
    <row r="93" spans="1:7" ht="15" x14ac:dyDescent="0.2">
      <c r="A93" t="s">
        <v>840</v>
      </c>
      <c r="B93" t="s">
        <v>332</v>
      </c>
      <c r="C93">
        <v>431</v>
      </c>
      <c r="D93" s="180"/>
      <c r="E93" s="180"/>
      <c r="G93" s="177" t="s">
        <v>957</v>
      </c>
    </row>
    <row r="94" spans="1:7" ht="15" x14ac:dyDescent="0.2">
      <c r="A94" t="s">
        <v>840</v>
      </c>
      <c r="B94" t="s">
        <v>333</v>
      </c>
      <c r="C94">
        <v>432</v>
      </c>
      <c r="D94" s="180"/>
      <c r="E94" s="180"/>
      <c r="G94" s="177" t="s">
        <v>828</v>
      </c>
    </row>
    <row r="95" spans="1:7" ht="15" x14ac:dyDescent="0.2">
      <c r="A95" t="s">
        <v>840</v>
      </c>
      <c r="B95" t="s">
        <v>334</v>
      </c>
      <c r="C95">
        <v>433</v>
      </c>
      <c r="D95" s="180"/>
      <c r="E95" s="180"/>
      <c r="G95" s="177" t="s">
        <v>1042</v>
      </c>
    </row>
    <row r="96" spans="1:7" ht="15" x14ac:dyDescent="0.2">
      <c r="A96" t="s">
        <v>840</v>
      </c>
      <c r="B96" t="s">
        <v>335</v>
      </c>
      <c r="C96">
        <v>434</v>
      </c>
      <c r="D96" s="180"/>
      <c r="E96" s="180"/>
      <c r="G96" s="177" t="s">
        <v>1035</v>
      </c>
    </row>
    <row r="97" spans="1:7" ht="15" x14ac:dyDescent="0.2">
      <c r="A97" t="s">
        <v>1050</v>
      </c>
      <c r="B97" t="s">
        <v>135</v>
      </c>
      <c r="C97">
        <v>81</v>
      </c>
      <c r="D97" s="180"/>
      <c r="E97" s="180"/>
      <c r="G97" s="177" t="s">
        <v>956</v>
      </c>
    </row>
    <row r="98" spans="1:7" ht="15" x14ac:dyDescent="0.2">
      <c r="A98" t="s">
        <v>944</v>
      </c>
      <c r="B98" t="s">
        <v>426</v>
      </c>
      <c r="C98">
        <v>469</v>
      </c>
      <c r="D98" s="180"/>
      <c r="E98" s="180"/>
      <c r="G98" s="177" t="s">
        <v>897</v>
      </c>
    </row>
    <row r="99" spans="1:7" ht="15" x14ac:dyDescent="0.2">
      <c r="A99" t="s">
        <v>853</v>
      </c>
      <c r="B99" t="s">
        <v>394</v>
      </c>
      <c r="C99">
        <v>143</v>
      </c>
      <c r="D99" s="180"/>
      <c r="E99" s="180"/>
      <c r="G99" s="177" t="s">
        <v>990</v>
      </c>
    </row>
    <row r="100" spans="1:7" ht="15" x14ac:dyDescent="0.2">
      <c r="A100" t="s">
        <v>853</v>
      </c>
      <c r="B100" t="s">
        <v>395</v>
      </c>
      <c r="C100">
        <v>144</v>
      </c>
      <c r="D100" s="180"/>
      <c r="E100" s="180"/>
      <c r="G100" s="177" t="s">
        <v>935</v>
      </c>
    </row>
    <row r="101" spans="1:7" ht="15" x14ac:dyDescent="0.2">
      <c r="A101" t="s">
        <v>1000</v>
      </c>
      <c r="B101" t="s">
        <v>392</v>
      </c>
      <c r="C101">
        <v>31</v>
      </c>
      <c r="D101" s="180"/>
      <c r="E101" s="180"/>
      <c r="G101" s="177" t="s">
        <v>1019</v>
      </c>
    </row>
    <row r="102" spans="1:7" ht="15" x14ac:dyDescent="0.2">
      <c r="A102" t="s">
        <v>1038</v>
      </c>
      <c r="B102" t="s">
        <v>421</v>
      </c>
      <c r="C102">
        <v>370</v>
      </c>
      <c r="D102" s="180"/>
      <c r="E102" s="180"/>
      <c r="G102" s="177" t="s">
        <v>1021</v>
      </c>
    </row>
    <row r="103" spans="1:7" ht="15" x14ac:dyDescent="0.2">
      <c r="A103" t="s">
        <v>858</v>
      </c>
      <c r="B103" t="s">
        <v>393</v>
      </c>
      <c r="C103">
        <v>32</v>
      </c>
      <c r="D103" s="180"/>
      <c r="E103" s="180"/>
      <c r="G103" s="177" t="s">
        <v>862</v>
      </c>
    </row>
    <row r="104" spans="1:7" ht="15" x14ac:dyDescent="0.2">
      <c r="A104" t="s">
        <v>858</v>
      </c>
      <c r="B104" t="s">
        <v>423</v>
      </c>
      <c r="C104">
        <v>381</v>
      </c>
      <c r="D104" s="180"/>
      <c r="E104" s="180"/>
      <c r="G104" s="177" t="s">
        <v>1018</v>
      </c>
    </row>
    <row r="105" spans="1:7" ht="15" x14ac:dyDescent="0.2">
      <c r="A105" t="s">
        <v>942</v>
      </c>
      <c r="B105" t="s">
        <v>95</v>
      </c>
      <c r="C105">
        <v>463</v>
      </c>
      <c r="D105" s="180"/>
      <c r="E105" s="180"/>
      <c r="G105" s="177" t="s">
        <v>917</v>
      </c>
    </row>
    <row r="106" spans="1:7" ht="15" x14ac:dyDescent="0.2">
      <c r="A106" t="s">
        <v>1031</v>
      </c>
      <c r="B106" t="s">
        <v>103</v>
      </c>
      <c r="C106">
        <v>103</v>
      </c>
      <c r="D106" s="180"/>
      <c r="E106" s="180"/>
      <c r="G106" s="177" t="s">
        <v>1034</v>
      </c>
    </row>
    <row r="107" spans="1:7" ht="15" x14ac:dyDescent="0.2">
      <c r="A107" t="s">
        <v>996</v>
      </c>
      <c r="B107" t="s">
        <v>120</v>
      </c>
      <c r="C107">
        <v>507</v>
      </c>
      <c r="D107" s="180"/>
      <c r="E107" s="180"/>
      <c r="G107" s="177" t="s">
        <v>854</v>
      </c>
    </row>
    <row r="108" spans="1:7" ht="15" x14ac:dyDescent="0.2">
      <c r="A108" t="s">
        <v>923</v>
      </c>
      <c r="B108" t="s">
        <v>372</v>
      </c>
      <c r="C108">
        <v>65</v>
      </c>
      <c r="D108" s="180"/>
      <c r="E108" s="180"/>
      <c r="G108" s="177" t="s">
        <v>1009</v>
      </c>
    </row>
    <row r="109" spans="1:7" ht="15" x14ac:dyDescent="0.2">
      <c r="A109" t="s">
        <v>865</v>
      </c>
      <c r="B109" t="s">
        <v>390</v>
      </c>
      <c r="C109">
        <v>454</v>
      </c>
      <c r="D109" s="180"/>
      <c r="E109" s="180"/>
      <c r="G109" s="177" t="s">
        <v>893</v>
      </c>
    </row>
    <row r="110" spans="1:7" ht="15" x14ac:dyDescent="0.2">
      <c r="A110" t="s">
        <v>865</v>
      </c>
      <c r="B110" t="s">
        <v>389</v>
      </c>
      <c r="C110">
        <v>453</v>
      </c>
      <c r="D110" s="180"/>
      <c r="E110" s="180"/>
      <c r="G110" s="177" t="s">
        <v>1059</v>
      </c>
    </row>
    <row r="111" spans="1:7" ht="15" x14ac:dyDescent="0.2">
      <c r="A111" t="s">
        <v>870</v>
      </c>
      <c r="B111" t="s">
        <v>279</v>
      </c>
      <c r="C111">
        <v>117</v>
      </c>
      <c r="D111" s="180"/>
      <c r="E111" s="180"/>
      <c r="G111" s="177" t="s">
        <v>1022</v>
      </c>
    </row>
    <row r="112" spans="1:7" ht="15" x14ac:dyDescent="0.2">
      <c r="A112" t="s">
        <v>870</v>
      </c>
      <c r="B112" t="s">
        <v>280</v>
      </c>
      <c r="C112">
        <v>120</v>
      </c>
      <c r="D112" s="180"/>
      <c r="E112" s="180"/>
      <c r="G112" s="177" t="s">
        <v>851</v>
      </c>
    </row>
    <row r="113" spans="1:7" ht="15" x14ac:dyDescent="0.2">
      <c r="A113" t="s">
        <v>970</v>
      </c>
      <c r="B113" t="s">
        <v>284</v>
      </c>
      <c r="C113">
        <v>486</v>
      </c>
      <c r="D113" s="180"/>
      <c r="E113" s="180"/>
      <c r="G113" s="177" t="s">
        <v>884</v>
      </c>
    </row>
    <row r="114" spans="1:7" ht="15" x14ac:dyDescent="0.2">
      <c r="A114" t="s">
        <v>878</v>
      </c>
      <c r="B114" t="s">
        <v>307</v>
      </c>
      <c r="C114">
        <v>347</v>
      </c>
      <c r="D114" s="180"/>
      <c r="E114" s="180"/>
      <c r="G114" s="177" t="s">
        <v>988</v>
      </c>
    </row>
    <row r="115" spans="1:7" ht="15" x14ac:dyDescent="0.2">
      <c r="A115" t="s">
        <v>980</v>
      </c>
      <c r="B115" t="s">
        <v>147</v>
      </c>
      <c r="C115">
        <v>369</v>
      </c>
      <c r="D115" s="180"/>
      <c r="E115" s="180"/>
      <c r="G115" s="177" t="s">
        <v>1028</v>
      </c>
    </row>
    <row r="116" spans="1:7" ht="15" x14ac:dyDescent="0.2">
      <c r="A116" t="s">
        <v>861</v>
      </c>
      <c r="B116" t="s">
        <v>343</v>
      </c>
      <c r="C116">
        <v>424</v>
      </c>
      <c r="D116" s="180"/>
      <c r="E116" s="180"/>
      <c r="G116" s="177" t="s">
        <v>1005</v>
      </c>
    </row>
    <row r="117" spans="1:7" ht="15" x14ac:dyDescent="0.2">
      <c r="A117" t="s">
        <v>861</v>
      </c>
      <c r="B117" t="s">
        <v>344</v>
      </c>
      <c r="C117">
        <v>425</v>
      </c>
      <c r="D117" s="180"/>
      <c r="E117" s="180"/>
      <c r="G117" s="177" t="s">
        <v>895</v>
      </c>
    </row>
    <row r="118" spans="1:7" ht="15" x14ac:dyDescent="0.2">
      <c r="A118" t="s">
        <v>872</v>
      </c>
      <c r="B118" t="s">
        <v>104</v>
      </c>
      <c r="C118">
        <v>123</v>
      </c>
      <c r="D118" s="180"/>
      <c r="E118" s="180"/>
      <c r="G118" s="177" t="s">
        <v>999</v>
      </c>
    </row>
    <row r="119" spans="1:7" ht="15" x14ac:dyDescent="0.2">
      <c r="A119" t="s">
        <v>872</v>
      </c>
      <c r="B119" t="s">
        <v>108</v>
      </c>
      <c r="C119">
        <v>188</v>
      </c>
      <c r="D119" s="180"/>
      <c r="E119" s="180"/>
      <c r="G119" s="177" t="s">
        <v>1037</v>
      </c>
    </row>
    <row r="120" spans="1:7" ht="15" x14ac:dyDescent="0.2">
      <c r="A120" t="s">
        <v>916</v>
      </c>
      <c r="B120" t="s">
        <v>328</v>
      </c>
      <c r="C120">
        <v>389</v>
      </c>
      <c r="D120" s="180"/>
      <c r="E120" s="180"/>
      <c r="G120" s="177" t="s">
        <v>890</v>
      </c>
    </row>
    <row r="121" spans="1:7" ht="15" x14ac:dyDescent="0.2">
      <c r="A121" t="s">
        <v>946</v>
      </c>
      <c r="B121" t="s">
        <v>408</v>
      </c>
      <c r="C121">
        <v>567</v>
      </c>
      <c r="D121" s="180"/>
      <c r="E121" s="180"/>
      <c r="G121" s="177" t="s">
        <v>1052</v>
      </c>
    </row>
    <row r="122" spans="1:7" ht="15" x14ac:dyDescent="0.2">
      <c r="A122" t="s">
        <v>946</v>
      </c>
      <c r="B122" t="s">
        <v>341</v>
      </c>
      <c r="C122">
        <v>252</v>
      </c>
      <c r="D122" s="180"/>
      <c r="E122" s="180"/>
      <c r="G122" s="177" t="s">
        <v>894</v>
      </c>
    </row>
    <row r="123" spans="1:7" ht="15" x14ac:dyDescent="0.2">
      <c r="A123" t="s">
        <v>958</v>
      </c>
      <c r="B123" t="s">
        <v>154</v>
      </c>
      <c r="C123">
        <v>415</v>
      </c>
      <c r="D123" s="180"/>
      <c r="E123" s="180"/>
      <c r="G123" s="177" t="s">
        <v>947</v>
      </c>
    </row>
    <row r="124" spans="1:7" ht="15" x14ac:dyDescent="0.2">
      <c r="A124" t="s">
        <v>915</v>
      </c>
      <c r="B124" t="s">
        <v>262</v>
      </c>
      <c r="C124">
        <v>237</v>
      </c>
      <c r="D124" s="180"/>
      <c r="E124" s="180"/>
      <c r="G124" s="177" t="s">
        <v>1008</v>
      </c>
    </row>
    <row r="125" spans="1:7" ht="15" x14ac:dyDescent="0.2">
      <c r="A125" t="s">
        <v>975</v>
      </c>
      <c r="B125" t="s">
        <v>342</v>
      </c>
      <c r="C125">
        <v>322</v>
      </c>
      <c r="D125" s="180"/>
      <c r="E125" s="180"/>
      <c r="G125" s="177" t="s">
        <v>1051</v>
      </c>
    </row>
    <row r="126" spans="1:7" ht="15" x14ac:dyDescent="0.2">
      <c r="A126" t="s">
        <v>994</v>
      </c>
      <c r="B126" t="s">
        <v>139</v>
      </c>
      <c r="C126">
        <v>218</v>
      </c>
      <c r="D126" s="180"/>
      <c r="E126" s="180"/>
      <c r="G126" s="177" t="s">
        <v>913</v>
      </c>
    </row>
    <row r="127" spans="1:7" ht="15" x14ac:dyDescent="0.2">
      <c r="A127" t="s">
        <v>985</v>
      </c>
      <c r="B127" t="s">
        <v>257</v>
      </c>
      <c r="C127">
        <v>79</v>
      </c>
      <c r="D127" s="180"/>
      <c r="E127" s="180"/>
      <c r="G127" s="177" t="s">
        <v>1049</v>
      </c>
    </row>
    <row r="128" spans="1:7" ht="15" x14ac:dyDescent="0.2">
      <c r="A128" t="s">
        <v>1012</v>
      </c>
      <c r="B128" t="s">
        <v>258</v>
      </c>
      <c r="C128">
        <v>113</v>
      </c>
      <c r="D128" s="180"/>
      <c r="E128" s="180"/>
      <c r="G128" s="177" t="s">
        <v>863</v>
      </c>
    </row>
    <row r="129" spans="1:7" ht="15" x14ac:dyDescent="0.2">
      <c r="A129" t="s">
        <v>940</v>
      </c>
      <c r="B129" t="s">
        <v>219</v>
      </c>
      <c r="C129">
        <v>412</v>
      </c>
      <c r="D129" s="180"/>
      <c r="E129" s="180"/>
      <c r="G129" s="177" t="s">
        <v>960</v>
      </c>
    </row>
    <row r="130" spans="1:7" ht="15" x14ac:dyDescent="0.2">
      <c r="A130" t="s">
        <v>918</v>
      </c>
      <c r="B130" t="s">
        <v>128</v>
      </c>
      <c r="C130">
        <v>600</v>
      </c>
      <c r="D130" s="180"/>
      <c r="E130" s="180"/>
      <c r="G130" s="177" t="s">
        <v>888</v>
      </c>
    </row>
    <row r="131" spans="1:7" ht="15" x14ac:dyDescent="0.2">
      <c r="A131" t="s">
        <v>918</v>
      </c>
      <c r="B131" t="s">
        <v>769</v>
      </c>
      <c r="C131">
        <v>87</v>
      </c>
      <c r="D131" s="180"/>
      <c r="E131" s="180"/>
      <c r="G131" s="177" t="s">
        <v>992</v>
      </c>
    </row>
    <row r="132" spans="1:7" ht="15" x14ac:dyDescent="0.2">
      <c r="A132" t="s">
        <v>918</v>
      </c>
      <c r="B132" t="s">
        <v>101</v>
      </c>
      <c r="C132">
        <v>82</v>
      </c>
      <c r="D132" s="180"/>
      <c r="E132" s="180"/>
      <c r="G132" s="177" t="s">
        <v>838</v>
      </c>
    </row>
    <row r="133" spans="1:7" ht="15" x14ac:dyDescent="0.2">
      <c r="A133" t="s">
        <v>918</v>
      </c>
      <c r="B133" t="s">
        <v>102</v>
      </c>
      <c r="C133">
        <v>83</v>
      </c>
      <c r="D133" s="180"/>
      <c r="E133" s="180"/>
      <c r="G133" s="177" t="s">
        <v>843</v>
      </c>
    </row>
    <row r="134" spans="1:7" ht="15" x14ac:dyDescent="0.2">
      <c r="A134" t="s">
        <v>859</v>
      </c>
      <c r="B134" t="s">
        <v>351</v>
      </c>
      <c r="C134">
        <v>595</v>
      </c>
      <c r="D134" s="180"/>
      <c r="E134" s="180"/>
      <c r="G134" s="177" t="s">
        <v>983</v>
      </c>
    </row>
    <row r="135" spans="1:7" ht="15" x14ac:dyDescent="0.2">
      <c r="A135" t="s">
        <v>1026</v>
      </c>
      <c r="B135" t="s">
        <v>173</v>
      </c>
      <c r="C135">
        <v>206</v>
      </c>
      <c r="D135" s="180"/>
      <c r="E135" s="180"/>
      <c r="G135" s="177" t="s">
        <v>977</v>
      </c>
    </row>
    <row r="136" spans="1:7" ht="15" x14ac:dyDescent="0.2">
      <c r="A136" t="s">
        <v>1065</v>
      </c>
      <c r="B136" t="s">
        <v>285</v>
      </c>
      <c r="C136">
        <v>3</v>
      </c>
      <c r="D136" s="180"/>
      <c r="E136" s="180"/>
      <c r="G136" s="177" t="s">
        <v>911</v>
      </c>
    </row>
    <row r="137" spans="1:7" ht="15" x14ac:dyDescent="0.2">
      <c r="A137" t="s">
        <v>875</v>
      </c>
      <c r="B137" t="s">
        <v>414</v>
      </c>
      <c r="C137">
        <v>174</v>
      </c>
      <c r="D137" s="180"/>
      <c r="E137" s="180"/>
      <c r="G137" s="177" t="s">
        <v>948</v>
      </c>
    </row>
    <row r="138" spans="1:7" ht="15" x14ac:dyDescent="0.2">
      <c r="A138" t="s">
        <v>963</v>
      </c>
      <c r="B138" t="s">
        <v>77</v>
      </c>
      <c r="C138">
        <v>110</v>
      </c>
      <c r="D138" s="180"/>
      <c r="E138" s="180"/>
      <c r="G138" s="177" t="s">
        <v>879</v>
      </c>
    </row>
    <row r="139" spans="1:7" ht="15" x14ac:dyDescent="0.2">
      <c r="A139" t="s">
        <v>954</v>
      </c>
      <c r="B139" t="s">
        <v>371</v>
      </c>
      <c r="C139">
        <v>37</v>
      </c>
      <c r="D139" s="180"/>
      <c r="E139" s="180"/>
      <c r="G139" s="177" t="s">
        <v>1003</v>
      </c>
    </row>
    <row r="140" spans="1:7" ht="15" x14ac:dyDescent="0.2">
      <c r="A140" t="s">
        <v>885</v>
      </c>
      <c r="B140" t="s">
        <v>751</v>
      </c>
      <c r="C140">
        <v>543</v>
      </c>
      <c r="D140" s="180"/>
      <c r="E140" s="180"/>
      <c r="G140" s="177" t="s">
        <v>882</v>
      </c>
    </row>
    <row r="141" spans="1:7" ht="15" x14ac:dyDescent="0.2">
      <c r="A141" t="s">
        <v>969</v>
      </c>
      <c r="B141" t="s">
        <v>114</v>
      </c>
      <c r="C141">
        <v>348</v>
      </c>
      <c r="D141" s="180"/>
      <c r="E141" s="180"/>
      <c r="G141" s="177" t="s">
        <v>950</v>
      </c>
    </row>
    <row r="142" spans="1:7" ht="15" x14ac:dyDescent="0.2">
      <c r="A142" t="s">
        <v>1054</v>
      </c>
      <c r="B142" t="s">
        <v>79</v>
      </c>
      <c r="C142">
        <v>137</v>
      </c>
      <c r="D142" s="180"/>
      <c r="E142" s="180"/>
      <c r="G142" s="177" t="s">
        <v>934</v>
      </c>
    </row>
    <row r="143" spans="1:7" ht="15" x14ac:dyDescent="0.2">
      <c r="A143" t="s">
        <v>1046</v>
      </c>
      <c r="B143" t="s">
        <v>163</v>
      </c>
      <c r="C143">
        <v>22</v>
      </c>
      <c r="D143" s="180"/>
      <c r="E143" s="180"/>
      <c r="G143" s="177" t="s">
        <v>864</v>
      </c>
    </row>
    <row r="144" spans="1:7" ht="15" x14ac:dyDescent="0.2">
      <c r="A144" t="s">
        <v>961</v>
      </c>
      <c r="B144" t="s">
        <v>74</v>
      </c>
      <c r="C144">
        <v>24</v>
      </c>
      <c r="D144" s="180"/>
      <c r="E144" s="180"/>
      <c r="G144" s="177" t="s">
        <v>952</v>
      </c>
    </row>
    <row r="145" spans="1:7" ht="15" x14ac:dyDescent="0.2">
      <c r="A145" t="s">
        <v>1002</v>
      </c>
      <c r="B145" t="s">
        <v>153</v>
      </c>
      <c r="C145">
        <v>408</v>
      </c>
      <c r="D145" s="180"/>
      <c r="E145" s="180"/>
      <c r="G145" s="177" t="s">
        <v>892</v>
      </c>
    </row>
    <row r="146" spans="1:7" ht="15" x14ac:dyDescent="0.2">
      <c r="A146" t="s">
        <v>943</v>
      </c>
      <c r="B146" t="s">
        <v>73</v>
      </c>
      <c r="C146">
        <v>20</v>
      </c>
      <c r="D146" s="180"/>
      <c r="E146" s="180"/>
      <c r="G146" s="177" t="s">
        <v>1020</v>
      </c>
    </row>
    <row r="147" spans="1:7" ht="15" x14ac:dyDescent="0.2">
      <c r="A147" t="s">
        <v>1047</v>
      </c>
      <c r="B147" t="s">
        <v>318</v>
      </c>
      <c r="C147">
        <v>71</v>
      </c>
      <c r="D147" s="180"/>
      <c r="E147" s="180"/>
      <c r="G147" s="177" t="s">
        <v>1057</v>
      </c>
    </row>
    <row r="148" spans="1:7" ht="15" x14ac:dyDescent="0.2">
      <c r="A148" t="s">
        <v>1033</v>
      </c>
      <c r="B148" t="s">
        <v>129</v>
      </c>
      <c r="C148">
        <v>6</v>
      </c>
      <c r="D148" s="180"/>
      <c r="E148" s="180"/>
      <c r="G148" s="177" t="s">
        <v>881</v>
      </c>
    </row>
    <row r="149" spans="1:7" ht="15" x14ac:dyDescent="0.2">
      <c r="A149" t="s">
        <v>1030</v>
      </c>
      <c r="B149" t="s">
        <v>216</v>
      </c>
      <c r="C149">
        <v>321</v>
      </c>
      <c r="D149" s="180"/>
      <c r="E149" s="180"/>
      <c r="G149" s="177" t="s">
        <v>905</v>
      </c>
    </row>
    <row r="150" spans="1:7" ht="15" x14ac:dyDescent="0.2">
      <c r="A150" t="s">
        <v>929</v>
      </c>
      <c r="B150" t="s">
        <v>156</v>
      </c>
      <c r="C150">
        <v>468</v>
      </c>
      <c r="D150" s="180"/>
      <c r="E150" s="180"/>
      <c r="G150" s="177" t="s">
        <v>845</v>
      </c>
    </row>
    <row r="151" spans="1:7" ht="15" x14ac:dyDescent="0.2">
      <c r="A151" t="s">
        <v>968</v>
      </c>
      <c r="B151" t="s">
        <v>141</v>
      </c>
      <c r="C151">
        <v>345</v>
      </c>
      <c r="D151" s="180"/>
      <c r="E151" s="180"/>
      <c r="G151" s="177" t="s">
        <v>1044</v>
      </c>
    </row>
    <row r="152" spans="1:7" ht="15" x14ac:dyDescent="0.2">
      <c r="A152" t="s">
        <v>968</v>
      </c>
      <c r="B152" t="s">
        <v>142</v>
      </c>
      <c r="C152">
        <v>346</v>
      </c>
      <c r="D152" s="180"/>
      <c r="E152" s="180"/>
      <c r="G152" s="177" t="s">
        <v>896</v>
      </c>
    </row>
    <row r="153" spans="1:7" ht="15" x14ac:dyDescent="0.2">
      <c r="A153" s="185" t="s">
        <v>968</v>
      </c>
      <c r="B153" s="185" t="s">
        <v>1103</v>
      </c>
      <c r="C153">
        <v>610</v>
      </c>
      <c r="D153" s="180"/>
      <c r="E153" s="180"/>
      <c r="G153" s="177" t="s">
        <v>987</v>
      </c>
    </row>
    <row r="154" spans="1:7" ht="15" x14ac:dyDescent="0.2">
      <c r="A154" t="s">
        <v>866</v>
      </c>
      <c r="B154" t="s">
        <v>297</v>
      </c>
      <c r="C154">
        <v>214</v>
      </c>
      <c r="D154" s="180"/>
      <c r="E154" s="180"/>
      <c r="G154" s="177" t="s">
        <v>1025</v>
      </c>
    </row>
    <row r="155" spans="1:7" ht="15" x14ac:dyDescent="0.2">
      <c r="A155" t="s">
        <v>928</v>
      </c>
      <c r="B155" t="s">
        <v>325</v>
      </c>
      <c r="C155">
        <v>281</v>
      </c>
      <c r="D155" s="180"/>
      <c r="E155" s="180"/>
      <c r="G155" s="177" t="s">
        <v>1061</v>
      </c>
    </row>
    <row r="156" spans="1:7" ht="15" x14ac:dyDescent="0.2">
      <c r="A156" t="s">
        <v>931</v>
      </c>
      <c r="B156" t="s">
        <v>212</v>
      </c>
      <c r="C156">
        <v>238</v>
      </c>
      <c r="D156" s="180"/>
      <c r="E156" s="180"/>
      <c r="G156" s="177" t="s">
        <v>822</v>
      </c>
    </row>
    <row r="157" spans="1:7" ht="15" x14ac:dyDescent="0.2">
      <c r="A157" t="s">
        <v>849</v>
      </c>
      <c r="B157" t="s">
        <v>357</v>
      </c>
      <c r="C157">
        <v>58</v>
      </c>
      <c r="D157" s="180"/>
      <c r="E157" s="180"/>
      <c r="G157" s="177" t="s">
        <v>898</v>
      </c>
    </row>
    <row r="158" spans="1:7" ht="15" x14ac:dyDescent="0.2">
      <c r="A158" t="s">
        <v>848</v>
      </c>
      <c r="B158" t="s">
        <v>299</v>
      </c>
      <c r="C158">
        <v>247</v>
      </c>
      <c r="D158" s="180"/>
      <c r="E158" s="180"/>
      <c r="G158" s="177" t="s">
        <v>891</v>
      </c>
    </row>
    <row r="159" spans="1:7" ht="15" x14ac:dyDescent="0.2">
      <c r="A159" t="s">
        <v>848</v>
      </c>
      <c r="B159" t="s">
        <v>306</v>
      </c>
      <c r="C159">
        <v>303</v>
      </c>
      <c r="D159" s="180"/>
      <c r="E159" s="180"/>
      <c r="G159" s="177" t="s">
        <v>1016</v>
      </c>
    </row>
    <row r="160" spans="1:7" ht="15" x14ac:dyDescent="0.2">
      <c r="A160" t="s">
        <v>819</v>
      </c>
      <c r="B160" s="185" t="s">
        <v>1105</v>
      </c>
      <c r="C160">
        <v>235</v>
      </c>
      <c r="D160" s="180"/>
      <c r="E160" s="180"/>
      <c r="G160" s="177" t="s">
        <v>889</v>
      </c>
    </row>
    <row r="161" spans="1:7" ht="15" x14ac:dyDescent="0.2">
      <c r="A161" t="s">
        <v>819</v>
      </c>
      <c r="B161" t="s">
        <v>805</v>
      </c>
      <c r="C161">
        <v>592</v>
      </c>
      <c r="D161" s="180"/>
      <c r="E161" s="180"/>
      <c r="G161" s="177" t="s">
        <v>1039</v>
      </c>
    </row>
    <row r="162" spans="1:7" ht="15" x14ac:dyDescent="0.2">
      <c r="A162" t="s">
        <v>819</v>
      </c>
      <c r="B162" s="185" t="s">
        <v>1106</v>
      </c>
      <c r="C162">
        <v>236</v>
      </c>
      <c r="D162" s="180"/>
      <c r="E162" s="180"/>
      <c r="G162" s="177" t="s">
        <v>874</v>
      </c>
    </row>
    <row r="163" spans="1:7" ht="15" x14ac:dyDescent="0.2">
      <c r="A163" t="s">
        <v>819</v>
      </c>
      <c r="B163" s="185" t="s">
        <v>1104</v>
      </c>
      <c r="C163">
        <v>233</v>
      </c>
      <c r="D163" s="180"/>
      <c r="E163" s="180"/>
      <c r="G163" s="177" t="s">
        <v>926</v>
      </c>
    </row>
    <row r="164" spans="1:7" ht="15" x14ac:dyDescent="0.2">
      <c r="A164" t="s">
        <v>842</v>
      </c>
      <c r="B164" t="s">
        <v>1093</v>
      </c>
      <c r="C164">
        <v>591</v>
      </c>
      <c r="D164" s="180"/>
      <c r="E164" s="180"/>
      <c r="G164" s="177" t="s">
        <v>1015</v>
      </c>
    </row>
    <row r="165" spans="1:7" ht="15" x14ac:dyDescent="0.2">
      <c r="A165" t="s">
        <v>842</v>
      </c>
      <c r="B165" t="s">
        <v>317</v>
      </c>
      <c r="C165">
        <v>43</v>
      </c>
      <c r="D165" s="180"/>
      <c r="E165" s="180"/>
      <c r="G165" s="177" t="s">
        <v>871</v>
      </c>
    </row>
    <row r="166" spans="1:7" ht="15" x14ac:dyDescent="0.2">
      <c r="A166" t="s">
        <v>841</v>
      </c>
      <c r="B166" t="s">
        <v>770</v>
      </c>
      <c r="C166">
        <v>597</v>
      </c>
      <c r="D166" s="180"/>
      <c r="E166" s="180"/>
      <c r="G166" s="177" t="s">
        <v>927</v>
      </c>
    </row>
    <row r="167" spans="1:7" ht="15" x14ac:dyDescent="0.2">
      <c r="A167" t="s">
        <v>841</v>
      </c>
      <c r="B167" t="s">
        <v>138</v>
      </c>
      <c r="C167">
        <v>129</v>
      </c>
      <c r="D167" s="180"/>
      <c r="E167" s="180"/>
      <c r="G167" s="177" t="s">
        <v>1068</v>
      </c>
    </row>
    <row r="168" spans="1:7" ht="15" x14ac:dyDescent="0.2">
      <c r="A168" t="s">
        <v>833</v>
      </c>
      <c r="B168" t="s">
        <v>776</v>
      </c>
      <c r="C168">
        <v>257</v>
      </c>
      <c r="D168" s="180"/>
      <c r="E168" s="180"/>
      <c r="G168" s="177" t="s">
        <v>981</v>
      </c>
    </row>
    <row r="169" spans="1:7" ht="15" x14ac:dyDescent="0.2">
      <c r="A169" t="s">
        <v>833</v>
      </c>
      <c r="B169" t="s">
        <v>300</v>
      </c>
      <c r="C169">
        <v>256</v>
      </c>
      <c r="D169" s="180"/>
      <c r="E169" s="180"/>
      <c r="G169" s="177" t="s">
        <v>1053</v>
      </c>
    </row>
    <row r="170" spans="1:7" ht="15" x14ac:dyDescent="0.2">
      <c r="A170" t="s">
        <v>959</v>
      </c>
      <c r="B170" t="s">
        <v>271</v>
      </c>
      <c r="C170">
        <v>497</v>
      </c>
      <c r="D170" s="180"/>
      <c r="E170" s="180"/>
      <c r="G170" s="177" t="s">
        <v>826</v>
      </c>
    </row>
    <row r="171" spans="1:7" ht="15" x14ac:dyDescent="0.2">
      <c r="A171" t="s">
        <v>1041</v>
      </c>
      <c r="B171" t="s">
        <v>131</v>
      </c>
      <c r="C171">
        <v>35</v>
      </c>
      <c r="D171" s="180"/>
      <c r="E171" s="180"/>
      <c r="G171" s="177" t="s">
        <v>966</v>
      </c>
    </row>
    <row r="172" spans="1:7" ht="15" x14ac:dyDescent="0.2">
      <c r="A172" t="s">
        <v>825</v>
      </c>
      <c r="B172" t="s">
        <v>816</v>
      </c>
      <c r="C172">
        <v>210</v>
      </c>
      <c r="D172" s="180"/>
      <c r="E172" s="180"/>
      <c r="G172" s="177" t="s">
        <v>829</v>
      </c>
    </row>
    <row r="173" spans="1:7" ht="15" x14ac:dyDescent="0.2">
      <c r="A173" t="s">
        <v>825</v>
      </c>
      <c r="B173" t="s">
        <v>340</v>
      </c>
      <c r="C173">
        <v>208</v>
      </c>
      <c r="D173" s="180"/>
      <c r="E173" s="180"/>
      <c r="G173" s="177" t="s">
        <v>827</v>
      </c>
    </row>
    <row r="174" spans="1:7" ht="15" x14ac:dyDescent="0.2">
      <c r="A174" t="s">
        <v>825</v>
      </c>
      <c r="B174" t="s">
        <v>339</v>
      </c>
      <c r="C174">
        <v>207</v>
      </c>
      <c r="D174" s="180"/>
      <c r="E174" s="180"/>
      <c r="G174" s="177" t="s">
        <v>998</v>
      </c>
    </row>
    <row r="175" spans="1:7" ht="15" x14ac:dyDescent="0.2">
      <c r="A175" t="s">
        <v>839</v>
      </c>
      <c r="B175" t="s">
        <v>80</v>
      </c>
      <c r="C175">
        <v>197</v>
      </c>
      <c r="D175" s="180"/>
      <c r="E175" s="180"/>
      <c r="G175" s="177" t="s">
        <v>1058</v>
      </c>
    </row>
    <row r="176" spans="1:7" ht="15" x14ac:dyDescent="0.2">
      <c r="A176" t="s">
        <v>839</v>
      </c>
      <c r="B176" t="s">
        <v>81</v>
      </c>
      <c r="C176">
        <v>199</v>
      </c>
      <c r="D176" s="180"/>
      <c r="E176" s="180"/>
      <c r="G176" s="177" t="s">
        <v>903</v>
      </c>
    </row>
    <row r="177" spans="1:7" ht="15" x14ac:dyDescent="0.2">
      <c r="A177" t="s">
        <v>982</v>
      </c>
      <c r="B177" t="s">
        <v>355</v>
      </c>
      <c r="C177">
        <v>45</v>
      </c>
      <c r="D177" s="180"/>
      <c r="E177" s="180"/>
      <c r="G177" s="177" t="s">
        <v>869</v>
      </c>
    </row>
    <row r="178" spans="1:7" ht="15" x14ac:dyDescent="0.2">
      <c r="A178" t="s">
        <v>957</v>
      </c>
      <c r="B178" t="s">
        <v>237</v>
      </c>
      <c r="C178">
        <v>194</v>
      </c>
      <c r="D178" s="180"/>
      <c r="E178" s="180"/>
      <c r="G178" s="177" t="s">
        <v>1014</v>
      </c>
    </row>
    <row r="179" spans="1:7" ht="15" x14ac:dyDescent="0.2">
      <c r="A179" t="s">
        <v>957</v>
      </c>
      <c r="B179" t="s">
        <v>236</v>
      </c>
      <c r="C179">
        <v>193</v>
      </c>
      <c r="D179" s="180"/>
      <c r="E179" s="180"/>
      <c r="G179" s="177" t="s">
        <v>955</v>
      </c>
    </row>
    <row r="180" spans="1:7" ht="15" x14ac:dyDescent="0.2">
      <c r="A180" s="185" t="s">
        <v>828</v>
      </c>
      <c r="B180" t="s">
        <v>260</v>
      </c>
      <c r="C180">
        <v>153</v>
      </c>
      <c r="D180" s="180"/>
      <c r="E180" s="180"/>
      <c r="G180" s="177" t="s">
        <v>1043</v>
      </c>
    </row>
    <row r="181" spans="1:7" ht="15" x14ac:dyDescent="0.2">
      <c r="A181" t="s">
        <v>828</v>
      </c>
      <c r="B181" t="s">
        <v>259</v>
      </c>
      <c r="C181">
        <v>152</v>
      </c>
      <c r="D181" s="180"/>
      <c r="E181" s="180"/>
      <c r="G181" s="177" t="s">
        <v>1029</v>
      </c>
    </row>
    <row r="182" spans="1:7" ht="15" x14ac:dyDescent="0.2">
      <c r="A182" t="s">
        <v>1042</v>
      </c>
      <c r="B182" t="s">
        <v>370</v>
      </c>
      <c r="C182">
        <v>521</v>
      </c>
      <c r="D182" s="180"/>
      <c r="E182" s="180"/>
      <c r="G182" s="177" t="s">
        <v>1045</v>
      </c>
    </row>
    <row r="183" spans="1:7" ht="15" x14ac:dyDescent="0.2">
      <c r="A183" t="s">
        <v>1035</v>
      </c>
      <c r="B183" t="s">
        <v>787</v>
      </c>
      <c r="C183">
        <v>500</v>
      </c>
      <c r="D183" s="180"/>
      <c r="E183" s="180"/>
      <c r="G183" s="177" t="s">
        <v>1013</v>
      </c>
    </row>
    <row r="184" spans="1:7" ht="15" x14ac:dyDescent="0.2">
      <c r="A184" t="s">
        <v>956</v>
      </c>
      <c r="B184" t="s">
        <v>105</v>
      </c>
      <c r="C184">
        <v>167</v>
      </c>
      <c r="D184" s="180"/>
      <c r="E184" s="180"/>
      <c r="G184" s="177" t="s">
        <v>912</v>
      </c>
    </row>
    <row r="185" spans="1:7" ht="15" x14ac:dyDescent="0.2">
      <c r="A185" t="s">
        <v>897</v>
      </c>
      <c r="B185" t="s">
        <v>353</v>
      </c>
      <c r="C185">
        <v>18</v>
      </c>
      <c r="D185" s="180"/>
      <c r="E185" s="180"/>
      <c r="G185" s="177" t="s">
        <v>1017</v>
      </c>
    </row>
    <row r="186" spans="1:7" ht="15" x14ac:dyDescent="0.2">
      <c r="A186" t="s">
        <v>990</v>
      </c>
      <c r="B186" t="s">
        <v>166</v>
      </c>
      <c r="C186">
        <v>111</v>
      </c>
      <c r="D186" s="180"/>
      <c r="E186" s="180"/>
      <c r="G186" s="177" t="s">
        <v>855</v>
      </c>
    </row>
    <row r="187" spans="1:7" ht="15" x14ac:dyDescent="0.2">
      <c r="A187" t="s">
        <v>935</v>
      </c>
      <c r="B187" t="s">
        <v>809</v>
      </c>
      <c r="C187">
        <v>115</v>
      </c>
      <c r="D187" s="180"/>
      <c r="E187" s="180"/>
      <c r="G187" s="177" t="s">
        <v>978</v>
      </c>
    </row>
    <row r="188" spans="1:7" ht="15" x14ac:dyDescent="0.2">
      <c r="A188" t="s">
        <v>1019</v>
      </c>
      <c r="B188" t="s">
        <v>326</v>
      </c>
      <c r="C188">
        <v>298</v>
      </c>
      <c r="D188" s="180"/>
      <c r="E188" s="180"/>
      <c r="G188" s="177" t="s">
        <v>850</v>
      </c>
    </row>
    <row r="189" spans="1:7" ht="15" x14ac:dyDescent="0.2">
      <c r="A189" t="s">
        <v>1021</v>
      </c>
      <c r="B189" t="s">
        <v>178</v>
      </c>
      <c r="C189">
        <v>325</v>
      </c>
      <c r="D189" s="180"/>
      <c r="E189" s="180"/>
      <c r="G189" s="177" t="s">
        <v>1010</v>
      </c>
    </row>
    <row r="190" spans="1:7" ht="15" x14ac:dyDescent="0.2">
      <c r="A190" t="s">
        <v>862</v>
      </c>
      <c r="B190" t="s">
        <v>815</v>
      </c>
      <c r="C190">
        <v>106</v>
      </c>
      <c r="D190" s="180"/>
      <c r="E190" s="180"/>
      <c r="G190" s="177" t="s">
        <v>834</v>
      </c>
    </row>
    <row r="191" spans="1:7" ht="15" x14ac:dyDescent="0.2">
      <c r="A191" t="s">
        <v>862</v>
      </c>
      <c r="B191" t="s">
        <v>321</v>
      </c>
      <c r="C191">
        <v>105</v>
      </c>
      <c r="D191" s="180"/>
      <c r="E191" s="180"/>
      <c r="G191" s="177" t="s">
        <v>1056</v>
      </c>
    </row>
    <row r="192" spans="1:7" ht="15" x14ac:dyDescent="0.2">
      <c r="A192" t="s">
        <v>862</v>
      </c>
      <c r="B192" t="s">
        <v>320</v>
      </c>
      <c r="C192">
        <v>104</v>
      </c>
      <c r="D192" s="180"/>
      <c r="E192" s="180"/>
      <c r="G192" s="177" t="s">
        <v>835</v>
      </c>
    </row>
    <row r="193" spans="1:7" ht="15" x14ac:dyDescent="0.2">
      <c r="A193" t="s">
        <v>1018</v>
      </c>
      <c r="B193" t="s">
        <v>231</v>
      </c>
      <c r="C193">
        <v>140</v>
      </c>
      <c r="D193" s="180"/>
      <c r="E193" s="180"/>
      <c r="G193" s="177" t="s">
        <v>962</v>
      </c>
    </row>
    <row r="194" spans="1:7" ht="15" x14ac:dyDescent="0.2">
      <c r="A194" t="s">
        <v>917</v>
      </c>
      <c r="B194" t="s">
        <v>1097</v>
      </c>
      <c r="C194">
        <v>610</v>
      </c>
      <c r="D194" s="180"/>
      <c r="E194" s="180"/>
      <c r="G194" s="177" t="s">
        <v>1060</v>
      </c>
    </row>
    <row r="195" spans="1:7" ht="15" x14ac:dyDescent="0.2">
      <c r="A195" t="s">
        <v>917</v>
      </c>
      <c r="B195" t="s">
        <v>229</v>
      </c>
      <c r="C195">
        <v>582</v>
      </c>
      <c r="D195" s="180"/>
      <c r="E195" s="180"/>
      <c r="G195" s="177" t="s">
        <v>860</v>
      </c>
    </row>
    <row r="196" spans="1:7" ht="15" x14ac:dyDescent="0.2">
      <c r="A196" t="s">
        <v>917</v>
      </c>
      <c r="B196" t="s">
        <v>220</v>
      </c>
      <c r="C196">
        <v>460</v>
      </c>
      <c r="D196" s="180"/>
      <c r="E196" s="180"/>
      <c r="G196" s="177" t="s">
        <v>907</v>
      </c>
    </row>
    <row r="197" spans="1:7" ht="15" x14ac:dyDescent="0.2">
      <c r="A197" t="s">
        <v>917</v>
      </c>
      <c r="B197" t="s">
        <v>221</v>
      </c>
      <c r="C197">
        <v>461</v>
      </c>
      <c r="D197" s="180"/>
      <c r="E197" s="180"/>
      <c r="G197" s="177" t="s">
        <v>857</v>
      </c>
    </row>
    <row r="198" spans="1:7" ht="15" x14ac:dyDescent="0.2">
      <c r="A198" t="s">
        <v>917</v>
      </c>
      <c r="B198" t="s">
        <v>224</v>
      </c>
      <c r="C198">
        <v>470</v>
      </c>
      <c r="D198" s="180"/>
      <c r="E198" s="180"/>
      <c r="G198" s="177" t="s">
        <v>1032</v>
      </c>
    </row>
    <row r="199" spans="1:7" ht="15" x14ac:dyDescent="0.2">
      <c r="A199" t="s">
        <v>917</v>
      </c>
      <c r="B199" t="s">
        <v>223</v>
      </c>
      <c r="C199">
        <v>467</v>
      </c>
      <c r="D199" s="180"/>
      <c r="E199" s="180"/>
      <c r="G199" s="177" t="s">
        <v>880</v>
      </c>
    </row>
    <row r="200" spans="1:7" ht="15" x14ac:dyDescent="0.2">
      <c r="A200" t="s">
        <v>917</v>
      </c>
      <c r="B200" t="s">
        <v>222</v>
      </c>
      <c r="C200">
        <v>462</v>
      </c>
      <c r="D200" s="180"/>
      <c r="E200" s="180"/>
      <c r="G200" s="177" t="s">
        <v>953</v>
      </c>
    </row>
    <row r="201" spans="1:7" ht="15" x14ac:dyDescent="0.2">
      <c r="A201" t="s">
        <v>917</v>
      </c>
      <c r="B201" t="s">
        <v>225</v>
      </c>
      <c r="C201">
        <v>471</v>
      </c>
      <c r="D201" s="180"/>
      <c r="E201" s="180"/>
      <c r="G201" s="177" t="s">
        <v>976</v>
      </c>
    </row>
    <row r="202" spans="1:7" ht="15" x14ac:dyDescent="0.2">
      <c r="A202" t="s">
        <v>917</v>
      </c>
      <c r="B202" t="s">
        <v>227</v>
      </c>
      <c r="C202">
        <v>477</v>
      </c>
      <c r="D202" s="180"/>
      <c r="E202" s="180"/>
      <c r="G202" s="177" t="s">
        <v>921</v>
      </c>
    </row>
    <row r="203" spans="1:7" ht="15" x14ac:dyDescent="0.2">
      <c r="A203" t="s">
        <v>917</v>
      </c>
      <c r="B203" t="s">
        <v>1099</v>
      </c>
      <c r="C203">
        <v>476</v>
      </c>
      <c r="D203" s="180"/>
      <c r="E203" s="180"/>
      <c r="G203" s="177" t="s">
        <v>945</v>
      </c>
    </row>
    <row r="204" spans="1:7" ht="15" x14ac:dyDescent="0.2">
      <c r="A204" t="s">
        <v>917</v>
      </c>
      <c r="B204" t="s">
        <v>1088</v>
      </c>
      <c r="C204">
        <v>607</v>
      </c>
      <c r="D204" s="180"/>
      <c r="E204" s="180"/>
      <c r="G204" s="177" t="s">
        <v>904</v>
      </c>
    </row>
    <row r="205" spans="1:7" ht="15" x14ac:dyDescent="0.2">
      <c r="A205" t="s">
        <v>917</v>
      </c>
      <c r="B205" t="s">
        <v>228</v>
      </c>
      <c r="C205">
        <v>480</v>
      </c>
      <c r="D205" s="180"/>
      <c r="E205" s="180"/>
      <c r="G205" s="177" t="s">
        <v>883</v>
      </c>
    </row>
    <row r="206" spans="1:7" ht="15" x14ac:dyDescent="0.2">
      <c r="A206" t="s">
        <v>917</v>
      </c>
      <c r="B206" t="s">
        <v>473</v>
      </c>
      <c r="C206">
        <v>604</v>
      </c>
      <c r="D206" s="180"/>
      <c r="E206" s="180"/>
      <c r="G206" s="177" t="s">
        <v>925</v>
      </c>
    </row>
    <row r="207" spans="1:7" ht="15" x14ac:dyDescent="0.2">
      <c r="A207" t="s">
        <v>1034</v>
      </c>
      <c r="B207" t="s">
        <v>207</v>
      </c>
      <c r="C207">
        <v>75</v>
      </c>
      <c r="D207" s="180"/>
      <c r="E207" s="180"/>
      <c r="G207" s="177" t="s">
        <v>932</v>
      </c>
    </row>
    <row r="208" spans="1:7" ht="15" x14ac:dyDescent="0.2">
      <c r="A208" t="s">
        <v>854</v>
      </c>
      <c r="B208" t="s">
        <v>327</v>
      </c>
      <c r="C208">
        <v>318</v>
      </c>
      <c r="D208" s="180"/>
      <c r="E208" s="180"/>
      <c r="G208" s="177" t="s">
        <v>821</v>
      </c>
    </row>
    <row r="209" spans="1:7" ht="15" x14ac:dyDescent="0.2">
      <c r="A209" t="s">
        <v>1009</v>
      </c>
      <c r="B209" t="s">
        <v>98</v>
      </c>
      <c r="C209">
        <v>8</v>
      </c>
      <c r="D209" s="180"/>
      <c r="E209" s="180"/>
      <c r="G209" s="177" t="s">
        <v>937</v>
      </c>
    </row>
    <row r="210" spans="1:7" ht="15" x14ac:dyDescent="0.2">
      <c r="A210" t="s">
        <v>893</v>
      </c>
      <c r="B210" t="s">
        <v>330</v>
      </c>
      <c r="C210">
        <v>416</v>
      </c>
      <c r="D210" s="180"/>
      <c r="E210" s="180"/>
      <c r="G210" s="177" t="s">
        <v>846</v>
      </c>
    </row>
    <row r="211" spans="1:7" ht="15" x14ac:dyDescent="0.2">
      <c r="A211" t="s">
        <v>1059</v>
      </c>
      <c r="B211" t="s">
        <v>261</v>
      </c>
      <c r="C211">
        <v>217</v>
      </c>
      <c r="D211" s="180"/>
      <c r="E211" s="180"/>
      <c r="G211" s="177" t="s">
        <v>856</v>
      </c>
    </row>
    <row r="212" spans="1:7" ht="15" x14ac:dyDescent="0.2">
      <c r="A212" t="s">
        <v>1022</v>
      </c>
      <c r="B212" t="s">
        <v>415</v>
      </c>
      <c r="C212">
        <v>187</v>
      </c>
      <c r="D212" s="180"/>
      <c r="E212" s="180"/>
      <c r="G212" s="177" t="s">
        <v>902</v>
      </c>
    </row>
    <row r="213" spans="1:7" ht="15" x14ac:dyDescent="0.2">
      <c r="A213" t="s">
        <v>851</v>
      </c>
      <c r="B213" t="s">
        <v>409</v>
      </c>
      <c r="C213">
        <v>570</v>
      </c>
      <c r="D213" s="180"/>
      <c r="E213" s="180"/>
      <c r="G213" s="177" t="s">
        <v>1007</v>
      </c>
    </row>
    <row r="214" spans="1:7" ht="15" x14ac:dyDescent="0.2">
      <c r="A214" t="s">
        <v>851</v>
      </c>
      <c r="B214" t="s">
        <v>396</v>
      </c>
      <c r="C214">
        <v>171</v>
      </c>
      <c r="D214" s="180"/>
      <c r="E214" s="180"/>
      <c r="G214" s="177" t="s">
        <v>1069</v>
      </c>
    </row>
    <row r="215" spans="1:7" ht="15" x14ac:dyDescent="0.2">
      <c r="A215" t="s">
        <v>884</v>
      </c>
      <c r="B215" t="s">
        <v>303</v>
      </c>
      <c r="C215">
        <v>264</v>
      </c>
      <c r="D215" s="180"/>
      <c r="E215" s="180"/>
      <c r="G215" s="177" t="s">
        <v>1064</v>
      </c>
    </row>
    <row r="216" spans="1:7" ht="15" x14ac:dyDescent="0.2">
      <c r="A216" t="s">
        <v>884</v>
      </c>
      <c r="B216" t="s">
        <v>293</v>
      </c>
      <c r="C216">
        <v>132</v>
      </c>
      <c r="D216" s="180"/>
      <c r="E216" s="180"/>
      <c r="G216" s="177" t="s">
        <v>1062</v>
      </c>
    </row>
    <row r="217" spans="1:7" ht="15" x14ac:dyDescent="0.2">
      <c r="A217" t="s">
        <v>884</v>
      </c>
      <c r="B217" t="s">
        <v>1098</v>
      </c>
      <c r="C217">
        <v>512</v>
      </c>
      <c r="D217" s="180"/>
      <c r="E217" s="180"/>
      <c r="G217" s="177" t="s">
        <v>939</v>
      </c>
    </row>
    <row r="218" spans="1:7" ht="15" x14ac:dyDescent="0.2">
      <c r="A218" t="s">
        <v>884</v>
      </c>
      <c r="B218" t="s">
        <v>302</v>
      </c>
      <c r="C218">
        <v>262</v>
      </c>
      <c r="D218" s="180"/>
      <c r="E218" s="180"/>
      <c r="G218" s="177" t="s">
        <v>887</v>
      </c>
    </row>
    <row r="219" spans="1:7" ht="15" x14ac:dyDescent="0.2">
      <c r="A219" t="s">
        <v>884</v>
      </c>
      <c r="B219" t="s">
        <v>301</v>
      </c>
      <c r="C219">
        <v>261</v>
      </c>
      <c r="D219" s="180"/>
      <c r="E219" s="180"/>
      <c r="G219" s="177" t="s">
        <v>868</v>
      </c>
    </row>
    <row r="220" spans="1:7" ht="15" x14ac:dyDescent="0.2">
      <c r="A220" t="s">
        <v>884</v>
      </c>
      <c r="B220" t="s">
        <v>744</v>
      </c>
      <c r="C220">
        <v>260</v>
      </c>
      <c r="D220" s="180"/>
      <c r="E220" s="180"/>
      <c r="G220" s="177" t="s">
        <v>991</v>
      </c>
    </row>
    <row r="221" spans="1:7" ht="15" x14ac:dyDescent="0.2">
      <c r="A221" t="s">
        <v>884</v>
      </c>
      <c r="B221" t="s">
        <v>745</v>
      </c>
      <c r="C221">
        <v>263</v>
      </c>
      <c r="D221" s="180"/>
      <c r="E221" s="180"/>
      <c r="G221" s="177" t="s">
        <v>922</v>
      </c>
    </row>
    <row r="222" spans="1:7" ht="15" x14ac:dyDescent="0.2">
      <c r="A222" t="s">
        <v>988</v>
      </c>
      <c r="B222" t="s">
        <v>278</v>
      </c>
      <c r="C222">
        <v>94</v>
      </c>
      <c r="D222" s="180"/>
      <c r="E222" s="180"/>
      <c r="G222" s="177" t="s">
        <v>936</v>
      </c>
    </row>
    <row r="223" spans="1:7" ht="15" x14ac:dyDescent="0.2">
      <c r="A223" t="s">
        <v>1028</v>
      </c>
      <c r="B223" t="s">
        <v>99</v>
      </c>
      <c r="C223">
        <v>64</v>
      </c>
      <c r="D223" s="180"/>
      <c r="E223" s="180"/>
      <c r="G223" s="177" t="s">
        <v>837</v>
      </c>
    </row>
    <row r="224" spans="1:7" ht="15" x14ac:dyDescent="0.2">
      <c r="A224" t="s">
        <v>1005</v>
      </c>
      <c r="B224" t="s">
        <v>267</v>
      </c>
      <c r="C224">
        <v>383</v>
      </c>
      <c r="D224" s="180"/>
      <c r="E224" s="180"/>
      <c r="G224" s="177" t="s">
        <v>993</v>
      </c>
    </row>
    <row r="225" spans="1:7" ht="15" x14ac:dyDescent="0.2">
      <c r="A225" t="s">
        <v>895</v>
      </c>
      <c r="B225" t="s">
        <v>96</v>
      </c>
      <c r="C225">
        <v>488</v>
      </c>
      <c r="D225" s="180"/>
      <c r="E225" s="180"/>
      <c r="G225" s="177" t="s">
        <v>1067</v>
      </c>
    </row>
    <row r="226" spans="1:7" ht="15" x14ac:dyDescent="0.2">
      <c r="A226" t="s">
        <v>999</v>
      </c>
      <c r="B226" t="s">
        <v>91</v>
      </c>
      <c r="C226">
        <v>299</v>
      </c>
      <c r="D226" s="180"/>
      <c r="E226" s="180"/>
      <c r="G226" s="177" t="s">
        <v>1048</v>
      </c>
    </row>
    <row r="227" spans="1:7" ht="15" x14ac:dyDescent="0.2">
      <c r="A227" t="s">
        <v>1037</v>
      </c>
      <c r="B227" t="s">
        <v>337</v>
      </c>
      <c r="C227">
        <v>128</v>
      </c>
      <c r="D227" s="180"/>
      <c r="E227" s="180"/>
      <c r="G227" s="177" t="s">
        <v>971</v>
      </c>
    </row>
    <row r="228" spans="1:7" ht="15" x14ac:dyDescent="0.2">
      <c r="A228" t="s">
        <v>890</v>
      </c>
      <c r="B228" t="s">
        <v>118</v>
      </c>
      <c r="C228">
        <v>400</v>
      </c>
      <c r="D228" s="180"/>
      <c r="E228" s="180"/>
      <c r="G228" s="177" t="s">
        <v>867</v>
      </c>
    </row>
    <row r="229" spans="1:7" ht="15" x14ac:dyDescent="0.2">
      <c r="A229" t="s">
        <v>1052</v>
      </c>
      <c r="B229" t="s">
        <v>384</v>
      </c>
      <c r="C229">
        <v>230</v>
      </c>
      <c r="D229" s="180"/>
      <c r="E229" s="180"/>
      <c r="G229" s="177" t="s">
        <v>877</v>
      </c>
    </row>
    <row r="230" spans="1:7" ht="15" x14ac:dyDescent="0.2">
      <c r="A230" t="s">
        <v>894</v>
      </c>
      <c r="B230" t="s">
        <v>226</v>
      </c>
      <c r="C230">
        <v>473</v>
      </c>
      <c r="D230" s="180"/>
      <c r="E230" s="180"/>
      <c r="G230" s="177" t="s">
        <v>909</v>
      </c>
    </row>
    <row r="231" spans="1:7" ht="15" x14ac:dyDescent="0.2">
      <c r="A231" t="s">
        <v>947</v>
      </c>
      <c r="B231" t="s">
        <v>296</v>
      </c>
      <c r="C231">
        <v>202</v>
      </c>
      <c r="D231" s="180"/>
      <c r="E231" s="180"/>
      <c r="G231" s="177" t="s">
        <v>965</v>
      </c>
    </row>
    <row r="232" spans="1:7" ht="15" x14ac:dyDescent="0.2">
      <c r="A232" t="s">
        <v>1008</v>
      </c>
      <c r="B232" t="s">
        <v>424</v>
      </c>
      <c r="C232">
        <v>459</v>
      </c>
      <c r="D232" s="180"/>
      <c r="E232" s="180"/>
      <c r="G232" s="177" t="s">
        <v>1006</v>
      </c>
    </row>
    <row r="233" spans="1:7" ht="15" x14ac:dyDescent="0.2">
      <c r="A233" t="s">
        <v>1051</v>
      </c>
      <c r="B233" t="s">
        <v>282</v>
      </c>
      <c r="C233">
        <v>141</v>
      </c>
      <c r="D233" s="180"/>
      <c r="E233" s="180"/>
      <c r="G233" s="177" t="s">
        <v>938</v>
      </c>
    </row>
    <row r="234" spans="1:7" ht="15" x14ac:dyDescent="0.2">
      <c r="A234" t="s">
        <v>913</v>
      </c>
      <c r="B234" t="s">
        <v>369</v>
      </c>
      <c r="C234">
        <v>449</v>
      </c>
      <c r="D234" s="180"/>
      <c r="E234" s="180"/>
      <c r="G234" s="177" t="s">
        <v>949</v>
      </c>
    </row>
    <row r="235" spans="1:7" ht="15" x14ac:dyDescent="0.2">
      <c r="A235" t="s">
        <v>913</v>
      </c>
      <c r="B235" t="s">
        <v>366</v>
      </c>
      <c r="C235">
        <v>445</v>
      </c>
      <c r="D235" s="180"/>
      <c r="E235" s="180"/>
      <c r="G235" s="177" t="s">
        <v>973</v>
      </c>
    </row>
    <row r="236" spans="1:7" ht="15" x14ac:dyDescent="0.2">
      <c r="A236" t="s">
        <v>913</v>
      </c>
      <c r="B236" t="s">
        <v>367</v>
      </c>
      <c r="C236">
        <v>447</v>
      </c>
      <c r="D236" s="180"/>
      <c r="E236" s="180"/>
      <c r="G236" s="177" t="s">
        <v>920</v>
      </c>
    </row>
    <row r="237" spans="1:7" ht="15" x14ac:dyDescent="0.2">
      <c r="A237" t="s">
        <v>913</v>
      </c>
      <c r="B237" t="s">
        <v>368</v>
      </c>
      <c r="C237">
        <v>448</v>
      </c>
      <c r="D237" s="180"/>
      <c r="E237" s="180"/>
      <c r="G237" s="177" t="s">
        <v>1063</v>
      </c>
    </row>
    <row r="238" spans="1:7" ht="15" x14ac:dyDescent="0.2">
      <c r="A238" t="s">
        <v>1049</v>
      </c>
      <c r="B238" t="s">
        <v>319</v>
      </c>
      <c r="C238">
        <v>98</v>
      </c>
      <c r="D238" s="180"/>
      <c r="E238" s="180"/>
      <c r="G238" s="177" t="s">
        <v>824</v>
      </c>
    </row>
    <row r="239" spans="1:7" ht="15" x14ac:dyDescent="0.2">
      <c r="A239" t="s">
        <v>863</v>
      </c>
      <c r="B239" t="s">
        <v>305</v>
      </c>
      <c r="C239">
        <v>271</v>
      </c>
      <c r="D239" s="180"/>
      <c r="E239" s="180"/>
      <c r="G239" s="177" t="s">
        <v>820</v>
      </c>
    </row>
    <row r="240" spans="1:7" ht="15" x14ac:dyDescent="0.2">
      <c r="A240" t="s">
        <v>863</v>
      </c>
      <c r="B240" t="s">
        <v>304</v>
      </c>
      <c r="C240">
        <v>270</v>
      </c>
      <c r="D240" s="180"/>
      <c r="E240" s="180"/>
      <c r="G240" s="177" t="s">
        <v>1011</v>
      </c>
    </row>
    <row r="241" spans="1:7" ht="15" x14ac:dyDescent="0.2">
      <c r="A241" t="s">
        <v>960</v>
      </c>
      <c r="B241" t="s">
        <v>75</v>
      </c>
      <c r="C241">
        <v>99</v>
      </c>
      <c r="D241" s="180"/>
      <c r="E241" s="180"/>
      <c r="G241" s="177" t="s">
        <v>919</v>
      </c>
    </row>
    <row r="242" spans="1:7" ht="15" x14ac:dyDescent="0.2">
      <c r="A242" t="s">
        <v>888</v>
      </c>
      <c r="B242" t="s">
        <v>230</v>
      </c>
      <c r="C242">
        <v>50</v>
      </c>
      <c r="D242" s="180"/>
      <c r="E242" s="180"/>
      <c r="G242" s="177" t="s">
        <v>910</v>
      </c>
    </row>
    <row r="243" spans="1:7" ht="15" x14ac:dyDescent="0.2">
      <c r="A243" t="s">
        <v>992</v>
      </c>
      <c r="B243" t="s">
        <v>377</v>
      </c>
      <c r="C243">
        <v>112</v>
      </c>
      <c r="D243" s="180"/>
      <c r="E243" s="180"/>
      <c r="G243" s="177" t="s">
        <v>876</v>
      </c>
    </row>
    <row r="244" spans="1:7" ht="15" x14ac:dyDescent="0.2">
      <c r="A244" t="s">
        <v>838</v>
      </c>
      <c r="B244" t="s">
        <v>158</v>
      </c>
      <c r="C244">
        <v>540</v>
      </c>
      <c r="D244" s="180"/>
      <c r="E244" s="180"/>
      <c r="G244" s="177" t="s">
        <v>979</v>
      </c>
    </row>
    <row r="245" spans="1:7" ht="15" x14ac:dyDescent="0.2">
      <c r="A245" t="s">
        <v>838</v>
      </c>
      <c r="B245" t="s">
        <v>161</v>
      </c>
      <c r="C245">
        <v>593</v>
      </c>
      <c r="D245" s="180"/>
      <c r="E245" s="180"/>
      <c r="G245" s="177" t="s">
        <v>997</v>
      </c>
    </row>
    <row r="246" spans="1:7" ht="15" x14ac:dyDescent="0.2">
      <c r="A246" t="s">
        <v>838</v>
      </c>
      <c r="B246" t="s">
        <v>143</v>
      </c>
      <c r="C246">
        <v>359</v>
      </c>
      <c r="D246" s="180"/>
      <c r="E246" s="180"/>
      <c r="G246" s="177" t="s">
        <v>847</v>
      </c>
    </row>
    <row r="247" spans="1:7" ht="15" x14ac:dyDescent="0.2">
      <c r="A247" t="s">
        <v>843</v>
      </c>
      <c r="B247" t="s">
        <v>782</v>
      </c>
      <c r="C247">
        <v>515</v>
      </c>
      <c r="D247" s="180"/>
      <c r="E247" s="180"/>
      <c r="G247" s="177" t="s">
        <v>908</v>
      </c>
    </row>
    <row r="248" spans="1:7" ht="15" x14ac:dyDescent="0.2">
      <c r="A248" t="s">
        <v>843</v>
      </c>
      <c r="B248" t="s">
        <v>788</v>
      </c>
      <c r="C248">
        <v>203</v>
      </c>
      <c r="D248" s="180"/>
      <c r="E248" s="180"/>
      <c r="G248" s="177" t="s">
        <v>1001</v>
      </c>
    </row>
    <row r="249" spans="1:7" ht="15" x14ac:dyDescent="0.2">
      <c r="A249" t="s">
        <v>983</v>
      </c>
      <c r="B249" t="s">
        <v>210</v>
      </c>
      <c r="C249">
        <v>200</v>
      </c>
      <c r="D249" s="180"/>
      <c r="E249" s="180"/>
      <c r="G249" s="177" t="s">
        <v>1027</v>
      </c>
    </row>
    <row r="250" spans="1:7" ht="15" x14ac:dyDescent="0.2">
      <c r="A250" t="s">
        <v>977</v>
      </c>
      <c r="B250" t="s">
        <v>269</v>
      </c>
      <c r="C250">
        <v>410</v>
      </c>
      <c r="D250" s="180"/>
      <c r="E250" s="180"/>
      <c r="G250" s="177" t="s">
        <v>933</v>
      </c>
    </row>
    <row r="251" spans="1:7" ht="15" x14ac:dyDescent="0.2">
      <c r="A251" t="s">
        <v>911</v>
      </c>
      <c r="B251" t="s">
        <v>420</v>
      </c>
      <c r="C251">
        <v>357</v>
      </c>
      <c r="D251" s="180"/>
      <c r="E251" s="180"/>
      <c r="G251" s="177" t="s">
        <v>951</v>
      </c>
    </row>
    <row r="252" spans="1:7" ht="15" x14ac:dyDescent="0.2">
      <c r="A252" t="s">
        <v>911</v>
      </c>
      <c r="B252" t="s">
        <v>419</v>
      </c>
      <c r="C252">
        <v>356</v>
      </c>
      <c r="D252" s="180"/>
      <c r="E252" s="180"/>
      <c r="G252" s="177" t="s">
        <v>831</v>
      </c>
    </row>
    <row r="253" spans="1:7" ht="15" x14ac:dyDescent="0.2">
      <c r="A253" t="s">
        <v>948</v>
      </c>
      <c r="B253" t="s">
        <v>256</v>
      </c>
      <c r="C253">
        <v>77</v>
      </c>
      <c r="D253" s="180"/>
      <c r="E253" s="180"/>
    </row>
    <row r="254" spans="1:7" ht="15" x14ac:dyDescent="0.2">
      <c r="A254" t="s">
        <v>879</v>
      </c>
      <c r="B254" t="s">
        <v>268</v>
      </c>
      <c r="C254">
        <v>385</v>
      </c>
      <c r="D254" s="180"/>
      <c r="E254" s="180"/>
      <c r="G254"/>
    </row>
    <row r="255" spans="1:7" ht="15" x14ac:dyDescent="0.2">
      <c r="A255" t="s">
        <v>1003</v>
      </c>
      <c r="B255" t="s">
        <v>255</v>
      </c>
      <c r="C255">
        <v>23</v>
      </c>
      <c r="D255" s="180"/>
      <c r="E255" s="180"/>
      <c r="G255"/>
    </row>
    <row r="256" spans="1:7" ht="15" x14ac:dyDescent="0.2">
      <c r="A256" t="s">
        <v>882</v>
      </c>
      <c r="B256" t="s">
        <v>768</v>
      </c>
      <c r="C256">
        <v>573</v>
      </c>
      <c r="D256" s="180"/>
      <c r="E256" s="180"/>
      <c r="G256"/>
    </row>
    <row r="257" spans="1:7" ht="15" x14ac:dyDescent="0.2">
      <c r="A257" t="s">
        <v>882</v>
      </c>
      <c r="B257" t="s">
        <v>169</v>
      </c>
      <c r="C257">
        <v>154</v>
      </c>
      <c r="D257" s="180"/>
      <c r="E257" s="180"/>
      <c r="G257"/>
    </row>
    <row r="258" spans="1:7" ht="15" x14ac:dyDescent="0.2">
      <c r="A258" t="s">
        <v>882</v>
      </c>
      <c r="B258" t="s">
        <v>170</v>
      </c>
      <c r="C258">
        <v>155</v>
      </c>
      <c r="D258" s="180"/>
      <c r="E258" s="180"/>
      <c r="G258"/>
    </row>
    <row r="259" spans="1:7" ht="15" x14ac:dyDescent="0.2">
      <c r="A259" t="s">
        <v>950</v>
      </c>
      <c r="B259" t="s">
        <v>251</v>
      </c>
      <c r="C259">
        <v>404</v>
      </c>
      <c r="D259" s="180"/>
      <c r="E259" s="180"/>
      <c r="G259"/>
    </row>
    <row r="260" spans="1:7" ht="15" x14ac:dyDescent="0.2">
      <c r="A260" t="s">
        <v>950</v>
      </c>
      <c r="B260" t="s">
        <v>248</v>
      </c>
      <c r="C260">
        <v>401</v>
      </c>
      <c r="D260" s="180"/>
      <c r="E260" s="180"/>
      <c r="G260"/>
    </row>
    <row r="261" spans="1:7" ht="15" x14ac:dyDescent="0.2">
      <c r="A261" t="s">
        <v>950</v>
      </c>
      <c r="B261" t="s">
        <v>249</v>
      </c>
      <c r="C261">
        <v>402</v>
      </c>
      <c r="D261" s="180"/>
      <c r="E261" s="180"/>
      <c r="G261"/>
    </row>
    <row r="262" spans="1:7" ht="15" x14ac:dyDescent="0.2">
      <c r="A262" t="s">
        <v>950</v>
      </c>
      <c r="B262" t="s">
        <v>250</v>
      </c>
      <c r="C262">
        <v>403</v>
      </c>
      <c r="D262" s="180"/>
      <c r="E262" s="180"/>
      <c r="G262"/>
    </row>
    <row r="263" spans="1:7" ht="15" x14ac:dyDescent="0.2">
      <c r="A263" t="s">
        <v>934</v>
      </c>
      <c r="B263" t="s">
        <v>263</v>
      </c>
      <c r="C263">
        <v>249</v>
      </c>
      <c r="D263" s="180"/>
      <c r="E263" s="180"/>
      <c r="G263"/>
    </row>
    <row r="264" spans="1:7" ht="15" x14ac:dyDescent="0.2">
      <c r="A264" t="s">
        <v>934</v>
      </c>
      <c r="B264" t="s">
        <v>264</v>
      </c>
      <c r="C264">
        <v>250</v>
      </c>
      <c r="D264" s="180"/>
      <c r="E264" s="180"/>
      <c r="G264"/>
    </row>
    <row r="265" spans="1:7" ht="15" x14ac:dyDescent="0.2">
      <c r="A265" t="s">
        <v>934</v>
      </c>
      <c r="B265" t="s">
        <v>265</v>
      </c>
      <c r="C265">
        <v>251</v>
      </c>
      <c r="D265" s="180"/>
      <c r="E265" s="180"/>
      <c r="G265"/>
    </row>
    <row r="266" spans="1:7" ht="15" x14ac:dyDescent="0.2">
      <c r="A266" t="s">
        <v>864</v>
      </c>
      <c r="B266" t="s">
        <v>767</v>
      </c>
      <c r="C266">
        <v>336</v>
      </c>
      <c r="D266" s="180"/>
      <c r="E266" s="180"/>
      <c r="G266"/>
    </row>
    <row r="267" spans="1:7" ht="15" x14ac:dyDescent="0.2">
      <c r="A267" t="s">
        <v>864</v>
      </c>
      <c r="B267" t="s">
        <v>1095</v>
      </c>
      <c r="C267">
        <v>343</v>
      </c>
      <c r="D267" s="180"/>
      <c r="E267" s="180"/>
      <c r="G267"/>
    </row>
    <row r="268" spans="1:7" ht="15" x14ac:dyDescent="0.2">
      <c r="A268" t="s">
        <v>864</v>
      </c>
      <c r="B268" t="s">
        <v>789</v>
      </c>
      <c r="C268">
        <v>335</v>
      </c>
      <c r="D268" s="180"/>
      <c r="E268" s="180"/>
      <c r="G268"/>
    </row>
    <row r="269" spans="1:7" ht="15" x14ac:dyDescent="0.2">
      <c r="A269" t="s">
        <v>864</v>
      </c>
      <c r="B269" t="s">
        <v>790</v>
      </c>
      <c r="C269">
        <v>339</v>
      </c>
      <c r="D269" s="180"/>
      <c r="E269" s="180"/>
      <c r="G269"/>
    </row>
    <row r="270" spans="1:7" ht="15" x14ac:dyDescent="0.2">
      <c r="A270" t="s">
        <v>864</v>
      </c>
      <c r="B270" t="s">
        <v>791</v>
      </c>
      <c r="C270">
        <v>337</v>
      </c>
      <c r="D270" s="180"/>
      <c r="E270" s="180"/>
      <c r="G270"/>
    </row>
    <row r="271" spans="1:7" ht="15" x14ac:dyDescent="0.2">
      <c r="A271" t="s">
        <v>864</v>
      </c>
      <c r="B271" t="s">
        <v>799</v>
      </c>
      <c r="C271">
        <v>340</v>
      </c>
      <c r="D271" s="180"/>
      <c r="E271" s="180"/>
      <c r="G271"/>
    </row>
    <row r="272" spans="1:7" ht="15" x14ac:dyDescent="0.2">
      <c r="A272" t="s">
        <v>952</v>
      </c>
      <c r="B272" t="s">
        <v>288</v>
      </c>
      <c r="C272">
        <v>48</v>
      </c>
      <c r="D272" s="180"/>
      <c r="E272" s="180"/>
      <c r="G272"/>
    </row>
    <row r="273" spans="1:7" ht="15" x14ac:dyDescent="0.2">
      <c r="A273" t="s">
        <v>892</v>
      </c>
      <c r="B273" t="s">
        <v>208</v>
      </c>
      <c r="C273">
        <v>89</v>
      </c>
      <c r="D273" s="180"/>
      <c r="E273" s="180"/>
      <c r="G273"/>
    </row>
    <row r="274" spans="1:7" ht="15" x14ac:dyDescent="0.2">
      <c r="A274" t="s">
        <v>1020</v>
      </c>
      <c r="B274" t="s">
        <v>180</v>
      </c>
      <c r="C274">
        <v>391</v>
      </c>
      <c r="D274" s="180"/>
      <c r="E274" s="180"/>
      <c r="G274"/>
    </row>
    <row r="275" spans="1:7" ht="15" x14ac:dyDescent="0.2">
      <c r="A275" t="s">
        <v>1057</v>
      </c>
      <c r="B275" t="s">
        <v>171</v>
      </c>
      <c r="C275">
        <v>165</v>
      </c>
      <c r="D275" s="180"/>
      <c r="E275" s="180"/>
      <c r="G275"/>
    </row>
    <row r="276" spans="1:7" ht="15" x14ac:dyDescent="0.2">
      <c r="A276" t="s">
        <v>881</v>
      </c>
      <c r="B276" t="s">
        <v>290</v>
      </c>
      <c r="C276">
        <v>114</v>
      </c>
      <c r="D276" s="180"/>
      <c r="E276" s="180"/>
      <c r="G276"/>
    </row>
    <row r="277" spans="1:7" ht="15" x14ac:dyDescent="0.2">
      <c r="A277" t="s">
        <v>905</v>
      </c>
      <c r="B277" t="s">
        <v>316</v>
      </c>
      <c r="C277">
        <v>7</v>
      </c>
      <c r="D277" s="180"/>
      <c r="E277" s="180"/>
      <c r="G277"/>
    </row>
    <row r="278" spans="1:7" ht="15" x14ac:dyDescent="0.2">
      <c r="A278" t="s">
        <v>845</v>
      </c>
      <c r="B278" t="s">
        <v>218</v>
      </c>
      <c r="C278">
        <v>378</v>
      </c>
      <c r="D278" s="180"/>
      <c r="E278" s="180"/>
      <c r="G278"/>
    </row>
    <row r="279" spans="1:7" ht="15" x14ac:dyDescent="0.2">
      <c r="A279" t="s">
        <v>845</v>
      </c>
      <c r="B279" t="s">
        <v>777</v>
      </c>
      <c r="C279">
        <v>380</v>
      </c>
      <c r="D279" s="180"/>
      <c r="E279" s="180"/>
      <c r="G279"/>
    </row>
    <row r="280" spans="1:7" ht="15" x14ac:dyDescent="0.2">
      <c r="A280" t="s">
        <v>1044</v>
      </c>
      <c r="B280" t="s">
        <v>148</v>
      </c>
      <c r="C280">
        <v>376</v>
      </c>
      <c r="D280" s="180"/>
      <c r="E280" s="180"/>
      <c r="G280"/>
    </row>
    <row r="281" spans="1:7" ht="15" x14ac:dyDescent="0.2">
      <c r="A281" t="s">
        <v>896</v>
      </c>
      <c r="B281" t="s">
        <v>742</v>
      </c>
      <c r="C281">
        <v>278</v>
      </c>
      <c r="D281" s="180"/>
      <c r="E281" s="180"/>
      <c r="G281"/>
    </row>
    <row r="282" spans="1:7" ht="15" x14ac:dyDescent="0.2">
      <c r="A282" t="s">
        <v>987</v>
      </c>
      <c r="B282" t="s">
        <v>378</v>
      </c>
      <c r="C282">
        <v>146</v>
      </c>
      <c r="D282" s="180"/>
      <c r="E282" s="180"/>
      <c r="G282"/>
    </row>
    <row r="283" spans="1:7" ht="15" x14ac:dyDescent="0.2">
      <c r="A283" t="s">
        <v>1025</v>
      </c>
      <c r="B283" t="s">
        <v>792</v>
      </c>
      <c r="C283">
        <v>11</v>
      </c>
      <c r="D283" s="180"/>
      <c r="E283" s="180"/>
      <c r="G283"/>
    </row>
    <row r="284" spans="1:7" ht="15" x14ac:dyDescent="0.2">
      <c r="A284" t="s">
        <v>1061</v>
      </c>
      <c r="B284" t="s">
        <v>179</v>
      </c>
      <c r="C284">
        <v>354</v>
      </c>
      <c r="D284" s="180"/>
      <c r="E284" s="180"/>
      <c r="G284"/>
    </row>
    <row r="285" spans="1:7" ht="15" x14ac:dyDescent="0.2">
      <c r="A285" t="s">
        <v>822</v>
      </c>
      <c r="B285" t="s">
        <v>775</v>
      </c>
      <c r="C285">
        <v>576</v>
      </c>
      <c r="D285" s="180"/>
      <c r="E285" s="180"/>
      <c r="G285"/>
    </row>
    <row r="286" spans="1:7" ht="15" x14ac:dyDescent="0.2">
      <c r="A286" t="s">
        <v>822</v>
      </c>
      <c r="B286" t="s">
        <v>374</v>
      </c>
      <c r="C286">
        <v>69</v>
      </c>
      <c r="D286" s="180"/>
      <c r="E286" s="180"/>
      <c r="G286"/>
    </row>
    <row r="287" spans="1:7" ht="15" x14ac:dyDescent="0.2">
      <c r="A287" t="s">
        <v>822</v>
      </c>
      <c r="B287" t="s">
        <v>373</v>
      </c>
      <c r="C287">
        <v>68</v>
      </c>
      <c r="D287" s="180"/>
      <c r="E287" s="180"/>
      <c r="G287"/>
    </row>
    <row r="288" spans="1:7" ht="15" x14ac:dyDescent="0.2">
      <c r="A288" t="s">
        <v>898</v>
      </c>
      <c r="B288" t="s">
        <v>397</v>
      </c>
      <c r="C288">
        <v>212</v>
      </c>
      <c r="D288" s="180"/>
      <c r="E288" s="180"/>
      <c r="G288"/>
    </row>
    <row r="289" spans="1:7" ht="15" x14ac:dyDescent="0.2">
      <c r="A289" t="s">
        <v>891</v>
      </c>
      <c r="B289" t="s">
        <v>232</v>
      </c>
      <c r="C289">
        <v>159</v>
      </c>
      <c r="D289" s="180"/>
      <c r="E289" s="180"/>
      <c r="G289"/>
    </row>
    <row r="290" spans="1:7" ht="15" x14ac:dyDescent="0.2">
      <c r="A290" t="s">
        <v>891</v>
      </c>
      <c r="B290" t="s">
        <v>233</v>
      </c>
      <c r="C290">
        <v>160</v>
      </c>
      <c r="D290" s="180"/>
      <c r="E290" s="180"/>
      <c r="G290"/>
    </row>
    <row r="291" spans="1:7" ht="15" x14ac:dyDescent="0.2">
      <c r="A291" t="s">
        <v>891</v>
      </c>
      <c r="B291" t="s">
        <v>234</v>
      </c>
      <c r="C291">
        <v>161</v>
      </c>
      <c r="D291" s="180"/>
      <c r="E291" s="180"/>
      <c r="G291"/>
    </row>
    <row r="292" spans="1:7" ht="15" x14ac:dyDescent="0.2">
      <c r="A292" t="s">
        <v>891</v>
      </c>
      <c r="B292" t="s">
        <v>235</v>
      </c>
      <c r="C292">
        <v>162</v>
      </c>
      <c r="D292" s="180"/>
      <c r="E292" s="180"/>
      <c r="G292"/>
    </row>
    <row r="293" spans="1:7" ht="15" x14ac:dyDescent="0.2">
      <c r="A293" t="s">
        <v>1016</v>
      </c>
      <c r="B293" t="s">
        <v>413</v>
      </c>
      <c r="C293">
        <v>19</v>
      </c>
      <c r="D293" s="180"/>
      <c r="E293" s="180"/>
      <c r="G293"/>
    </row>
    <row r="294" spans="1:7" ht="15" x14ac:dyDescent="0.2">
      <c r="A294" t="s">
        <v>889</v>
      </c>
      <c r="B294" t="s">
        <v>399</v>
      </c>
      <c r="C294">
        <v>231</v>
      </c>
      <c r="D294" s="180"/>
      <c r="E294" s="180"/>
      <c r="G294"/>
    </row>
    <row r="295" spans="1:7" ht="15" x14ac:dyDescent="0.2">
      <c r="A295" t="s">
        <v>1039</v>
      </c>
      <c r="B295" t="s">
        <v>446</v>
      </c>
      <c r="C295">
        <v>373</v>
      </c>
      <c r="D295" s="180"/>
      <c r="E295" s="180"/>
      <c r="G295"/>
    </row>
    <row r="296" spans="1:7" ht="15" x14ac:dyDescent="0.2">
      <c r="A296" t="s">
        <v>874</v>
      </c>
      <c r="B296" t="s">
        <v>398</v>
      </c>
      <c r="C296">
        <v>228</v>
      </c>
      <c r="D296" s="180"/>
      <c r="E296" s="180"/>
      <c r="G296"/>
    </row>
    <row r="297" spans="1:7" ht="15" x14ac:dyDescent="0.2">
      <c r="A297" t="s">
        <v>926</v>
      </c>
      <c r="B297" t="s">
        <v>361</v>
      </c>
      <c r="C297">
        <v>282</v>
      </c>
      <c r="D297" s="180"/>
      <c r="E297" s="180"/>
      <c r="G297"/>
    </row>
    <row r="298" spans="1:7" ht="15" x14ac:dyDescent="0.2">
      <c r="A298" t="s">
        <v>1015</v>
      </c>
      <c r="B298" t="s">
        <v>365</v>
      </c>
      <c r="C298">
        <v>388</v>
      </c>
      <c r="D298" s="180"/>
      <c r="E298" s="180"/>
      <c r="G298"/>
    </row>
    <row r="299" spans="1:7" ht="15" x14ac:dyDescent="0.2">
      <c r="A299" t="s">
        <v>871</v>
      </c>
      <c r="B299" t="s">
        <v>379</v>
      </c>
      <c r="C299">
        <v>147</v>
      </c>
      <c r="D299" s="180"/>
      <c r="E299" s="180"/>
      <c r="G299"/>
    </row>
    <row r="300" spans="1:7" ht="15" x14ac:dyDescent="0.2">
      <c r="A300" t="s">
        <v>871</v>
      </c>
      <c r="B300" t="s">
        <v>380</v>
      </c>
      <c r="C300">
        <v>148</v>
      </c>
      <c r="D300" s="180"/>
      <c r="E300" s="180"/>
      <c r="G300"/>
    </row>
    <row r="301" spans="1:7" ht="15" x14ac:dyDescent="0.2">
      <c r="A301" t="s">
        <v>927</v>
      </c>
      <c r="B301" t="s">
        <v>425</v>
      </c>
      <c r="C301">
        <v>466</v>
      </c>
      <c r="D301" s="180"/>
      <c r="E301" s="180"/>
      <c r="G301"/>
    </row>
    <row r="302" spans="1:7" ht="15" x14ac:dyDescent="0.2">
      <c r="A302" t="s">
        <v>1068</v>
      </c>
      <c r="B302" t="s">
        <v>113</v>
      </c>
      <c r="C302">
        <v>323</v>
      </c>
      <c r="D302" s="180"/>
      <c r="E302" s="180"/>
      <c r="G302"/>
    </row>
    <row r="303" spans="1:7" ht="15" x14ac:dyDescent="0.2">
      <c r="A303" t="s">
        <v>981</v>
      </c>
      <c r="B303" t="s">
        <v>416</v>
      </c>
      <c r="C303">
        <v>229</v>
      </c>
      <c r="D303" s="180"/>
      <c r="E303" s="180"/>
      <c r="G303"/>
    </row>
    <row r="304" spans="1:7" ht="15" x14ac:dyDescent="0.2">
      <c r="A304" t="s">
        <v>1053</v>
      </c>
      <c r="B304" t="s">
        <v>100</v>
      </c>
      <c r="C304">
        <v>78</v>
      </c>
      <c r="D304" s="180"/>
      <c r="E304" s="180"/>
      <c r="G304"/>
    </row>
    <row r="305" spans="1:7" ht="15" x14ac:dyDescent="0.2">
      <c r="A305" t="s">
        <v>826</v>
      </c>
      <c r="B305" t="s">
        <v>811</v>
      </c>
      <c r="C305">
        <v>158</v>
      </c>
      <c r="D305" s="180"/>
      <c r="E305" s="180"/>
      <c r="G305"/>
    </row>
    <row r="306" spans="1:7" ht="15" x14ac:dyDescent="0.2">
      <c r="A306" t="s">
        <v>826</v>
      </c>
      <c r="B306" t="s">
        <v>437</v>
      </c>
      <c r="C306">
        <v>156</v>
      </c>
      <c r="D306" s="180"/>
      <c r="E306" s="180"/>
      <c r="G306"/>
    </row>
    <row r="307" spans="1:7" ht="15" x14ac:dyDescent="0.2">
      <c r="A307" t="s">
        <v>966</v>
      </c>
      <c r="B307" t="s">
        <v>93</v>
      </c>
      <c r="C307">
        <v>327</v>
      </c>
      <c r="D307" s="180"/>
      <c r="E307" s="180"/>
      <c r="G307"/>
    </row>
    <row r="308" spans="1:7" ht="15" x14ac:dyDescent="0.2">
      <c r="A308" t="s">
        <v>829</v>
      </c>
      <c r="B308" t="s">
        <v>1090</v>
      </c>
      <c r="C308">
        <v>514</v>
      </c>
      <c r="D308" s="180"/>
      <c r="E308" s="180"/>
      <c r="G308"/>
    </row>
    <row r="309" spans="1:7" ht="15" x14ac:dyDescent="0.2">
      <c r="A309" t="s">
        <v>829</v>
      </c>
      <c r="B309" t="s">
        <v>311</v>
      </c>
      <c r="C309">
        <v>487</v>
      </c>
      <c r="D309" s="180"/>
      <c r="E309" s="180"/>
      <c r="G309"/>
    </row>
    <row r="310" spans="1:7" ht="15" x14ac:dyDescent="0.2">
      <c r="A310" t="s">
        <v>827</v>
      </c>
      <c r="B310" t="s">
        <v>778</v>
      </c>
      <c r="C310">
        <v>516</v>
      </c>
      <c r="D310" s="180"/>
      <c r="E310" s="180"/>
      <c r="G310"/>
    </row>
    <row r="311" spans="1:7" ht="15" x14ac:dyDescent="0.2">
      <c r="A311" t="s">
        <v>827</v>
      </c>
      <c r="B311" t="s">
        <v>295</v>
      </c>
      <c r="C311">
        <v>196</v>
      </c>
      <c r="D311" s="180"/>
      <c r="E311" s="180"/>
      <c r="G311"/>
    </row>
    <row r="312" spans="1:7" ht="15" x14ac:dyDescent="0.2">
      <c r="A312" t="s">
        <v>998</v>
      </c>
      <c r="B312" t="s">
        <v>292</v>
      </c>
      <c r="C312">
        <v>131</v>
      </c>
      <c r="D312" s="180"/>
      <c r="E312" s="180"/>
      <c r="G312"/>
    </row>
    <row r="313" spans="1:7" ht="15" x14ac:dyDescent="0.2">
      <c r="A313" t="s">
        <v>1058</v>
      </c>
      <c r="B313" t="s">
        <v>273</v>
      </c>
      <c r="C313">
        <v>2</v>
      </c>
      <c r="D313" s="180"/>
      <c r="E313" s="180"/>
      <c r="G313"/>
    </row>
    <row r="314" spans="1:7" ht="15" x14ac:dyDescent="0.2">
      <c r="A314" t="s">
        <v>903</v>
      </c>
      <c r="B314" t="s">
        <v>174</v>
      </c>
      <c r="C314">
        <v>219</v>
      </c>
      <c r="D314" s="180"/>
      <c r="E314" s="180"/>
      <c r="G314"/>
    </row>
    <row r="315" spans="1:7" ht="15" x14ac:dyDescent="0.2">
      <c r="A315" t="s">
        <v>869</v>
      </c>
      <c r="B315" t="s">
        <v>796</v>
      </c>
      <c r="C315">
        <v>16</v>
      </c>
      <c r="D315" s="180"/>
      <c r="E315" s="180"/>
      <c r="G315"/>
    </row>
    <row r="316" spans="1:7" ht="15" x14ac:dyDescent="0.2">
      <c r="A316" t="s">
        <v>1014</v>
      </c>
      <c r="B316" t="s">
        <v>324</v>
      </c>
      <c r="C316">
        <v>172</v>
      </c>
      <c r="D316" s="180"/>
      <c r="E316" s="180"/>
      <c r="G316"/>
    </row>
    <row r="317" spans="1:7" ht="15" x14ac:dyDescent="0.2">
      <c r="A317" t="s">
        <v>955</v>
      </c>
      <c r="B317" t="s">
        <v>172</v>
      </c>
      <c r="C317">
        <v>166</v>
      </c>
      <c r="D317" s="180"/>
      <c r="E317" s="180"/>
      <c r="G317"/>
    </row>
    <row r="318" spans="1:7" ht="15" x14ac:dyDescent="0.2">
      <c r="A318" t="s">
        <v>1043</v>
      </c>
      <c r="B318" t="s">
        <v>441</v>
      </c>
      <c r="C318">
        <v>311</v>
      </c>
      <c r="D318" s="180"/>
      <c r="E318" s="180"/>
      <c r="G318"/>
    </row>
    <row r="319" spans="1:7" ht="15" x14ac:dyDescent="0.2">
      <c r="A319" t="s">
        <v>1029</v>
      </c>
      <c r="B319" t="s">
        <v>785</v>
      </c>
      <c r="C319">
        <v>225</v>
      </c>
      <c r="D319" s="180"/>
      <c r="E319" s="180"/>
      <c r="G319"/>
    </row>
    <row r="320" spans="1:7" ht="15" x14ac:dyDescent="0.2">
      <c r="A320" t="s">
        <v>1045</v>
      </c>
      <c r="B320" t="s">
        <v>175</v>
      </c>
      <c r="C320">
        <v>239</v>
      </c>
      <c r="D320" s="180"/>
      <c r="E320" s="180"/>
      <c r="G320"/>
    </row>
    <row r="321" spans="1:7" ht="15" x14ac:dyDescent="0.2">
      <c r="A321" t="s">
        <v>1013</v>
      </c>
      <c r="B321" t="s">
        <v>386</v>
      </c>
      <c r="C321">
        <v>280</v>
      </c>
      <c r="D321" s="180"/>
      <c r="E321" s="180"/>
      <c r="G321"/>
    </row>
    <row r="322" spans="1:7" ht="15" x14ac:dyDescent="0.2">
      <c r="A322" t="s">
        <v>912</v>
      </c>
      <c r="B322" t="s">
        <v>106</v>
      </c>
      <c r="C322">
        <v>183</v>
      </c>
      <c r="D322" s="180"/>
      <c r="E322" s="180"/>
      <c r="G322"/>
    </row>
    <row r="323" spans="1:7" ht="15" x14ac:dyDescent="0.2">
      <c r="A323" t="s">
        <v>912</v>
      </c>
      <c r="B323" t="s">
        <v>773</v>
      </c>
      <c r="C323">
        <v>181</v>
      </c>
      <c r="D323" s="180"/>
      <c r="E323" s="180"/>
      <c r="G323"/>
    </row>
    <row r="324" spans="1:7" ht="15" x14ac:dyDescent="0.2">
      <c r="A324" t="s">
        <v>912</v>
      </c>
      <c r="B324" t="s">
        <v>783</v>
      </c>
      <c r="C324">
        <v>182</v>
      </c>
      <c r="D324" s="180"/>
      <c r="E324" s="180"/>
      <c r="G324"/>
    </row>
    <row r="325" spans="1:7" ht="15" x14ac:dyDescent="0.2">
      <c r="A325" t="s">
        <v>912</v>
      </c>
      <c r="B325" t="s">
        <v>109</v>
      </c>
      <c r="C325">
        <v>191</v>
      </c>
      <c r="D325" s="180"/>
      <c r="E325" s="180"/>
      <c r="G325"/>
    </row>
    <row r="326" spans="1:7" ht="15" x14ac:dyDescent="0.2">
      <c r="A326" t="s">
        <v>912</v>
      </c>
      <c r="B326" t="s">
        <v>121</v>
      </c>
      <c r="C326">
        <v>530</v>
      </c>
      <c r="D326" s="180"/>
      <c r="E326" s="180"/>
      <c r="G326"/>
    </row>
    <row r="327" spans="1:7" ht="15" x14ac:dyDescent="0.2">
      <c r="A327" t="s">
        <v>912</v>
      </c>
      <c r="B327" t="s">
        <v>107</v>
      </c>
      <c r="C327">
        <v>185</v>
      </c>
      <c r="D327" s="180"/>
      <c r="E327" s="180"/>
      <c r="G327"/>
    </row>
    <row r="328" spans="1:7" ht="15" x14ac:dyDescent="0.2">
      <c r="A328" t="s">
        <v>1017</v>
      </c>
      <c r="B328" t="s">
        <v>388</v>
      </c>
      <c r="C328">
        <v>452</v>
      </c>
      <c r="D328" s="180"/>
      <c r="E328" s="180"/>
      <c r="G328"/>
    </row>
    <row r="329" spans="1:7" ht="15" x14ac:dyDescent="0.2">
      <c r="A329" t="s">
        <v>855</v>
      </c>
      <c r="B329" t="s">
        <v>433</v>
      </c>
      <c r="C329">
        <v>568</v>
      </c>
      <c r="D329" s="180"/>
      <c r="E329" s="180"/>
      <c r="G329"/>
    </row>
    <row r="330" spans="1:7" ht="15" x14ac:dyDescent="0.2">
      <c r="A330" t="s">
        <v>855</v>
      </c>
      <c r="B330" t="s">
        <v>472</v>
      </c>
      <c r="C330">
        <v>603</v>
      </c>
      <c r="D330" s="180"/>
      <c r="E330" s="180"/>
      <c r="G330"/>
    </row>
    <row r="331" spans="1:7" ht="15" x14ac:dyDescent="0.2">
      <c r="A331" t="s">
        <v>978</v>
      </c>
      <c r="B331" t="s">
        <v>417</v>
      </c>
      <c r="C331">
        <v>253</v>
      </c>
      <c r="D331" s="180"/>
      <c r="E331" s="180"/>
      <c r="G331"/>
    </row>
    <row r="332" spans="1:7" ht="15" x14ac:dyDescent="0.2">
      <c r="A332" t="s">
        <v>978</v>
      </c>
      <c r="B332" t="s">
        <v>418</v>
      </c>
      <c r="C332">
        <v>254</v>
      </c>
      <c r="D332" s="180"/>
      <c r="E332" s="180"/>
      <c r="G332"/>
    </row>
    <row r="333" spans="1:7" ht="15" x14ac:dyDescent="0.2">
      <c r="A333" t="s">
        <v>850</v>
      </c>
      <c r="B333" t="s">
        <v>401</v>
      </c>
      <c r="C333">
        <v>482</v>
      </c>
      <c r="D333" s="180"/>
      <c r="E333" s="180"/>
      <c r="G333"/>
    </row>
    <row r="334" spans="1:7" ht="15" x14ac:dyDescent="0.2">
      <c r="A334" t="s">
        <v>1010</v>
      </c>
      <c r="B334" t="s">
        <v>277</v>
      </c>
      <c r="C334">
        <v>76</v>
      </c>
      <c r="D334" s="180"/>
      <c r="E334" s="180"/>
      <c r="G334"/>
    </row>
    <row r="335" spans="1:7" ht="15" x14ac:dyDescent="0.2">
      <c r="A335" t="s">
        <v>834</v>
      </c>
      <c r="B335" t="s">
        <v>1094</v>
      </c>
      <c r="C335">
        <v>189</v>
      </c>
      <c r="D335" s="180"/>
      <c r="E335" s="180"/>
      <c r="G335"/>
    </row>
    <row r="336" spans="1:7" ht="15" x14ac:dyDescent="0.2">
      <c r="A336" t="s">
        <v>834</v>
      </c>
      <c r="B336" t="s">
        <v>381</v>
      </c>
      <c r="C336">
        <v>184</v>
      </c>
      <c r="D336" s="180"/>
      <c r="E336" s="180"/>
      <c r="G336"/>
    </row>
    <row r="337" spans="1:7" ht="15" x14ac:dyDescent="0.2">
      <c r="A337" t="s">
        <v>1056</v>
      </c>
      <c r="B337" t="s">
        <v>387</v>
      </c>
      <c r="C337">
        <v>317</v>
      </c>
      <c r="D337" s="180"/>
      <c r="E337" s="180"/>
      <c r="G337"/>
    </row>
    <row r="338" spans="1:7" ht="15" x14ac:dyDescent="0.2">
      <c r="A338" t="s">
        <v>835</v>
      </c>
      <c r="B338" t="s">
        <v>165</v>
      </c>
      <c r="C338">
        <v>54</v>
      </c>
      <c r="D338" s="180"/>
      <c r="E338" s="180"/>
      <c r="G338"/>
    </row>
    <row r="339" spans="1:7" ht="15" x14ac:dyDescent="0.2">
      <c r="A339" t="s">
        <v>835</v>
      </c>
      <c r="B339" t="s">
        <v>779</v>
      </c>
      <c r="C339">
        <v>545</v>
      </c>
      <c r="D339" s="180"/>
      <c r="E339" s="180"/>
      <c r="G339"/>
    </row>
    <row r="340" spans="1:7" ht="15" x14ac:dyDescent="0.2">
      <c r="A340" t="s">
        <v>835</v>
      </c>
      <c r="B340" t="s">
        <v>164</v>
      </c>
      <c r="C340">
        <v>53</v>
      </c>
      <c r="D340" s="180"/>
      <c r="E340" s="180"/>
      <c r="G340"/>
    </row>
    <row r="341" spans="1:7" ht="15" x14ac:dyDescent="0.2">
      <c r="A341" t="s">
        <v>962</v>
      </c>
      <c r="B341" t="s">
        <v>352</v>
      </c>
      <c r="C341">
        <v>10</v>
      </c>
      <c r="D341" s="180"/>
      <c r="E341" s="180"/>
      <c r="G341"/>
    </row>
    <row r="342" spans="1:7" ht="15" x14ac:dyDescent="0.2">
      <c r="A342" t="s">
        <v>1060</v>
      </c>
      <c r="B342" t="s">
        <v>155</v>
      </c>
      <c r="C342">
        <v>458</v>
      </c>
      <c r="D342" s="180"/>
      <c r="E342" s="180"/>
      <c r="G342"/>
    </row>
    <row r="343" spans="1:7" ht="15" x14ac:dyDescent="0.2">
      <c r="A343" t="s">
        <v>860</v>
      </c>
      <c r="B343" t="s">
        <v>275</v>
      </c>
      <c r="C343">
        <v>61</v>
      </c>
      <c r="D343" s="180"/>
      <c r="E343" s="180"/>
      <c r="G343"/>
    </row>
    <row r="344" spans="1:7" ht="15" x14ac:dyDescent="0.2">
      <c r="A344" t="s">
        <v>860</v>
      </c>
      <c r="B344" t="s">
        <v>276</v>
      </c>
      <c r="C344">
        <v>63</v>
      </c>
      <c r="D344" s="180"/>
      <c r="E344" s="180"/>
      <c r="G344"/>
    </row>
    <row r="345" spans="1:7" ht="15" x14ac:dyDescent="0.2">
      <c r="A345" t="s">
        <v>907</v>
      </c>
      <c r="B345" t="s">
        <v>798</v>
      </c>
      <c r="C345">
        <v>443</v>
      </c>
      <c r="D345" s="180"/>
      <c r="E345" s="180"/>
      <c r="G345"/>
    </row>
    <row r="346" spans="1:7" ht="15" x14ac:dyDescent="0.2">
      <c r="A346" t="s">
        <v>857</v>
      </c>
      <c r="B346" t="s">
        <v>410</v>
      </c>
      <c r="C346">
        <v>579</v>
      </c>
      <c r="D346" s="180"/>
      <c r="E346" s="180"/>
      <c r="G346"/>
    </row>
    <row r="347" spans="1:7" ht="15" x14ac:dyDescent="0.2">
      <c r="A347" t="s">
        <v>857</v>
      </c>
      <c r="B347" t="s">
        <v>400</v>
      </c>
      <c r="C347">
        <v>457</v>
      </c>
      <c r="D347" s="180"/>
      <c r="E347" s="180"/>
      <c r="G347"/>
    </row>
    <row r="348" spans="1:7" ht="15" x14ac:dyDescent="0.2">
      <c r="A348" t="s">
        <v>1032</v>
      </c>
      <c r="B348" t="s">
        <v>434</v>
      </c>
      <c r="C348">
        <v>569</v>
      </c>
      <c r="D348" s="180"/>
      <c r="E348" s="180"/>
      <c r="G348"/>
    </row>
    <row r="349" spans="1:7" ht="15" x14ac:dyDescent="0.2">
      <c r="A349" t="s">
        <v>880</v>
      </c>
      <c r="B349" t="s">
        <v>422</v>
      </c>
      <c r="C349">
        <v>377</v>
      </c>
      <c r="D349" s="180"/>
      <c r="E349" s="180"/>
      <c r="G349"/>
    </row>
    <row r="350" spans="1:7" ht="15" x14ac:dyDescent="0.2">
      <c r="A350" t="s">
        <v>953</v>
      </c>
      <c r="B350" t="s">
        <v>124</v>
      </c>
      <c r="C350">
        <v>534</v>
      </c>
      <c r="D350" s="180"/>
      <c r="E350" s="180"/>
      <c r="G350"/>
    </row>
    <row r="351" spans="1:7" ht="15" x14ac:dyDescent="0.2">
      <c r="A351" t="s">
        <v>953</v>
      </c>
      <c r="B351" t="s">
        <v>125</v>
      </c>
      <c r="C351">
        <v>535</v>
      </c>
      <c r="D351" s="180"/>
      <c r="E351" s="180"/>
      <c r="G351"/>
    </row>
    <row r="352" spans="1:7" ht="15" x14ac:dyDescent="0.2">
      <c r="A352" t="s">
        <v>953</v>
      </c>
      <c r="B352" t="s">
        <v>126</v>
      </c>
      <c r="C352">
        <v>536</v>
      </c>
      <c r="D352" s="180"/>
      <c r="E352" s="180"/>
      <c r="G352"/>
    </row>
    <row r="353" spans="1:7" ht="15" x14ac:dyDescent="0.2">
      <c r="A353" t="s">
        <v>953</v>
      </c>
      <c r="B353" t="s">
        <v>127</v>
      </c>
      <c r="C353">
        <v>537</v>
      </c>
      <c r="D353" s="180"/>
      <c r="E353" s="180"/>
      <c r="G353"/>
    </row>
    <row r="354" spans="1:7" ht="15" x14ac:dyDescent="0.2">
      <c r="A354" t="s">
        <v>953</v>
      </c>
      <c r="B354" t="s">
        <v>1085</v>
      </c>
      <c r="C354">
        <v>538</v>
      </c>
      <c r="D354" s="180"/>
      <c r="E354" s="180"/>
      <c r="G354"/>
    </row>
    <row r="355" spans="1:7" ht="15" x14ac:dyDescent="0.2">
      <c r="A355" t="s">
        <v>953</v>
      </c>
      <c r="B355" t="s">
        <v>123</v>
      </c>
      <c r="C355">
        <v>533</v>
      </c>
      <c r="D355" s="180"/>
      <c r="E355" s="180"/>
      <c r="G355"/>
    </row>
    <row r="356" spans="1:7" ht="15" x14ac:dyDescent="0.2">
      <c r="A356" t="s">
        <v>976</v>
      </c>
      <c r="B356" t="s">
        <v>119</v>
      </c>
      <c r="C356">
        <v>409</v>
      </c>
      <c r="D356" s="180"/>
      <c r="E356" s="180"/>
      <c r="G356"/>
    </row>
    <row r="357" spans="1:7" ht="15" x14ac:dyDescent="0.2">
      <c r="A357" t="s">
        <v>921</v>
      </c>
      <c r="B357" t="s">
        <v>146</v>
      </c>
      <c r="C357">
        <v>362</v>
      </c>
      <c r="D357" s="180"/>
      <c r="E357" s="180"/>
      <c r="G357"/>
    </row>
    <row r="358" spans="1:7" ht="15" x14ac:dyDescent="0.2">
      <c r="A358" t="s">
        <v>921</v>
      </c>
      <c r="B358" t="s">
        <v>144</v>
      </c>
      <c r="C358">
        <v>360</v>
      </c>
      <c r="D358" s="180"/>
      <c r="E358" s="180"/>
      <c r="G358"/>
    </row>
    <row r="359" spans="1:7" ht="15" x14ac:dyDescent="0.2">
      <c r="A359" t="s">
        <v>921</v>
      </c>
      <c r="B359" t="s">
        <v>145</v>
      </c>
      <c r="C359">
        <v>361</v>
      </c>
      <c r="D359" s="180"/>
      <c r="E359" s="180"/>
      <c r="G359"/>
    </row>
    <row r="360" spans="1:7" ht="15" x14ac:dyDescent="0.2">
      <c r="A360" t="s">
        <v>945</v>
      </c>
      <c r="B360" t="s">
        <v>793</v>
      </c>
      <c r="C360">
        <v>308</v>
      </c>
      <c r="D360" s="180"/>
      <c r="E360" s="180"/>
      <c r="G360"/>
    </row>
    <row r="361" spans="1:7" ht="15" x14ac:dyDescent="0.2">
      <c r="A361" t="s">
        <v>904</v>
      </c>
      <c r="B361" t="s">
        <v>162</v>
      </c>
      <c r="C361">
        <v>594</v>
      </c>
      <c r="D361" s="180"/>
      <c r="E361" s="180"/>
      <c r="G361"/>
    </row>
    <row r="362" spans="1:7" ht="15" x14ac:dyDescent="0.2">
      <c r="A362" t="s">
        <v>883</v>
      </c>
      <c r="B362" t="s">
        <v>746</v>
      </c>
      <c r="C362">
        <v>240</v>
      </c>
      <c r="D362" s="180"/>
      <c r="E362" s="180"/>
      <c r="G362"/>
    </row>
    <row r="363" spans="1:7" ht="15" x14ac:dyDescent="0.2">
      <c r="A363" t="s">
        <v>925</v>
      </c>
      <c r="B363" t="s">
        <v>274</v>
      </c>
      <c r="C363">
        <v>27</v>
      </c>
      <c r="D363" s="180"/>
      <c r="E363" s="180"/>
      <c r="G363"/>
    </row>
    <row r="364" spans="1:7" ht="15" x14ac:dyDescent="0.2">
      <c r="A364" t="s">
        <v>932</v>
      </c>
      <c r="B364" t="s">
        <v>784</v>
      </c>
      <c r="C364">
        <v>331</v>
      </c>
      <c r="D364" s="180"/>
      <c r="E364" s="180"/>
      <c r="G364"/>
    </row>
    <row r="365" spans="1:7" ht="15" x14ac:dyDescent="0.2">
      <c r="A365" t="s">
        <v>821</v>
      </c>
      <c r="B365" t="s">
        <v>363</v>
      </c>
      <c r="C365">
        <v>363</v>
      </c>
      <c r="D365" s="180"/>
      <c r="E365" s="180"/>
      <c r="G365"/>
    </row>
    <row r="366" spans="1:7" ht="15" x14ac:dyDescent="0.2">
      <c r="A366" t="s">
        <v>821</v>
      </c>
      <c r="B366" t="s">
        <v>780</v>
      </c>
      <c r="C366">
        <v>577</v>
      </c>
      <c r="D366" s="180"/>
      <c r="E366" s="180"/>
      <c r="G366"/>
    </row>
    <row r="367" spans="1:7" ht="15" x14ac:dyDescent="0.2">
      <c r="A367" t="s">
        <v>821</v>
      </c>
      <c r="B367" t="s">
        <v>364</v>
      </c>
      <c r="C367">
        <v>364</v>
      </c>
      <c r="D367" s="180"/>
      <c r="E367" s="180"/>
      <c r="G367"/>
    </row>
    <row r="368" spans="1:7" ht="15" x14ac:dyDescent="0.2">
      <c r="A368" t="s">
        <v>937</v>
      </c>
      <c r="B368" t="s">
        <v>428</v>
      </c>
      <c r="C368">
        <v>502</v>
      </c>
      <c r="D368" s="180"/>
      <c r="E368" s="180"/>
      <c r="G368"/>
    </row>
    <row r="369" spans="1:7" ht="15" x14ac:dyDescent="0.2">
      <c r="A369" t="s">
        <v>937</v>
      </c>
      <c r="B369" t="s">
        <v>427</v>
      </c>
      <c r="C369">
        <v>501</v>
      </c>
      <c r="D369" s="180"/>
      <c r="E369" s="180"/>
      <c r="G369"/>
    </row>
    <row r="370" spans="1:7" ht="15" x14ac:dyDescent="0.2">
      <c r="A370" t="s">
        <v>846</v>
      </c>
      <c r="B370" t="s">
        <v>152</v>
      </c>
      <c r="C370">
        <v>395</v>
      </c>
      <c r="D370" s="180"/>
      <c r="E370" s="180"/>
      <c r="G370"/>
    </row>
    <row r="371" spans="1:7" ht="15" x14ac:dyDescent="0.2">
      <c r="A371" t="s">
        <v>846</v>
      </c>
      <c r="B371" t="s">
        <v>151</v>
      </c>
      <c r="C371">
        <v>394</v>
      </c>
      <c r="D371" s="180"/>
      <c r="E371" s="180"/>
      <c r="G371"/>
    </row>
    <row r="372" spans="1:7" ht="15" x14ac:dyDescent="0.2">
      <c r="A372" t="s">
        <v>846</v>
      </c>
      <c r="B372" t="s">
        <v>150</v>
      </c>
      <c r="C372">
        <v>393</v>
      </c>
      <c r="D372" s="180"/>
      <c r="E372" s="180"/>
      <c r="G372"/>
    </row>
    <row r="373" spans="1:7" ht="15" x14ac:dyDescent="0.2">
      <c r="A373" t="s">
        <v>856</v>
      </c>
      <c r="B373" t="s">
        <v>315</v>
      </c>
      <c r="C373">
        <v>580</v>
      </c>
      <c r="D373" s="180"/>
      <c r="E373" s="180"/>
      <c r="G373"/>
    </row>
    <row r="374" spans="1:7" ht="15" x14ac:dyDescent="0.2">
      <c r="A374" t="s">
        <v>902</v>
      </c>
      <c r="B374" t="s">
        <v>83</v>
      </c>
      <c r="C374">
        <v>289</v>
      </c>
      <c r="D374" s="180"/>
      <c r="E374" s="180"/>
      <c r="G374"/>
    </row>
    <row r="375" spans="1:7" ht="15" x14ac:dyDescent="0.2">
      <c r="A375" t="s">
        <v>902</v>
      </c>
      <c r="B375" t="s">
        <v>84</v>
      </c>
      <c r="C375">
        <v>290</v>
      </c>
      <c r="D375" s="180"/>
      <c r="E375" s="180"/>
      <c r="G375"/>
    </row>
    <row r="376" spans="1:7" ht="15" x14ac:dyDescent="0.2">
      <c r="A376" t="s">
        <v>902</v>
      </c>
      <c r="B376" t="s">
        <v>82</v>
      </c>
      <c r="C376">
        <v>288</v>
      </c>
      <c r="D376" s="180"/>
      <c r="E376" s="180"/>
      <c r="G376"/>
    </row>
    <row r="377" spans="1:7" ht="15" x14ac:dyDescent="0.2">
      <c r="A377" t="s">
        <v>902</v>
      </c>
      <c r="B377" t="s">
        <v>85</v>
      </c>
      <c r="C377">
        <v>291</v>
      </c>
      <c r="D377" s="180"/>
      <c r="E377" s="180"/>
      <c r="G377"/>
    </row>
    <row r="378" spans="1:7" ht="15" x14ac:dyDescent="0.2">
      <c r="A378" t="s">
        <v>902</v>
      </c>
      <c r="B378" t="s">
        <v>86</v>
      </c>
      <c r="C378">
        <v>292</v>
      </c>
      <c r="D378" s="180"/>
      <c r="E378" s="180"/>
      <c r="G378"/>
    </row>
    <row r="379" spans="1:7" ht="15" x14ac:dyDescent="0.2">
      <c r="A379" t="s">
        <v>902</v>
      </c>
      <c r="B379" t="s">
        <v>90</v>
      </c>
      <c r="C379">
        <v>296</v>
      </c>
      <c r="D379" s="180"/>
      <c r="E379" s="180"/>
      <c r="G379"/>
    </row>
    <row r="380" spans="1:7" ht="15" x14ac:dyDescent="0.2">
      <c r="A380" t="s">
        <v>902</v>
      </c>
      <c r="B380" t="s">
        <v>87</v>
      </c>
      <c r="C380">
        <v>293</v>
      </c>
      <c r="D380" s="180"/>
      <c r="E380" s="180"/>
      <c r="G380"/>
    </row>
    <row r="381" spans="1:7" ht="15" x14ac:dyDescent="0.2">
      <c r="A381" t="s">
        <v>902</v>
      </c>
      <c r="B381" t="s">
        <v>88</v>
      </c>
      <c r="C381">
        <v>294</v>
      </c>
      <c r="D381" s="180"/>
      <c r="E381" s="180"/>
      <c r="G381"/>
    </row>
    <row r="382" spans="1:7" ht="15" x14ac:dyDescent="0.2">
      <c r="A382" t="s">
        <v>902</v>
      </c>
      <c r="B382" t="s">
        <v>89</v>
      </c>
      <c r="C382">
        <v>295</v>
      </c>
      <c r="D382" s="180"/>
      <c r="E382" s="180"/>
      <c r="G382"/>
    </row>
    <row r="383" spans="1:7" ht="15" x14ac:dyDescent="0.2">
      <c r="A383" t="s">
        <v>1007</v>
      </c>
      <c r="B383" t="s">
        <v>298</v>
      </c>
      <c r="C383">
        <v>241</v>
      </c>
      <c r="D383" s="180"/>
      <c r="E383" s="180"/>
      <c r="G383"/>
    </row>
    <row r="384" spans="1:7" ht="15" x14ac:dyDescent="0.2">
      <c r="A384" t="s">
        <v>1069</v>
      </c>
      <c r="B384" t="s">
        <v>438</v>
      </c>
      <c r="C384">
        <v>464</v>
      </c>
      <c r="D384" s="180"/>
      <c r="E384" s="180"/>
      <c r="G384"/>
    </row>
    <row r="385" spans="1:7" ht="15" x14ac:dyDescent="0.2">
      <c r="A385" t="s">
        <v>1064</v>
      </c>
      <c r="B385" t="s">
        <v>812</v>
      </c>
      <c r="C385">
        <v>169</v>
      </c>
      <c r="D385" s="180"/>
      <c r="E385" s="180"/>
      <c r="G385"/>
    </row>
    <row r="386" spans="1:7" ht="15" x14ac:dyDescent="0.2">
      <c r="A386" t="s">
        <v>1062</v>
      </c>
      <c r="B386" t="s">
        <v>281</v>
      </c>
      <c r="C386">
        <v>134</v>
      </c>
      <c r="D386" s="180"/>
      <c r="E386" s="180"/>
      <c r="G386"/>
    </row>
    <row r="387" spans="1:7" ht="15" x14ac:dyDescent="0.2">
      <c r="A387" t="s">
        <v>939</v>
      </c>
      <c r="B387" t="s">
        <v>429</v>
      </c>
      <c r="C387">
        <v>524</v>
      </c>
      <c r="D387" s="180"/>
      <c r="E387" s="180"/>
      <c r="G387"/>
    </row>
    <row r="388" spans="1:7" ht="15" x14ac:dyDescent="0.2">
      <c r="A388" t="s">
        <v>939</v>
      </c>
      <c r="B388" t="s">
        <v>430</v>
      </c>
      <c r="C388">
        <v>525</v>
      </c>
      <c r="D388" s="180"/>
      <c r="E388" s="180"/>
      <c r="G388"/>
    </row>
    <row r="389" spans="1:7" ht="15" x14ac:dyDescent="0.2">
      <c r="A389" t="s">
        <v>887</v>
      </c>
      <c r="B389" t="s">
        <v>338</v>
      </c>
      <c r="C389">
        <v>186</v>
      </c>
      <c r="D389" s="180"/>
      <c r="E389" s="180"/>
      <c r="G389"/>
    </row>
    <row r="390" spans="1:7" ht="15" x14ac:dyDescent="0.2">
      <c r="A390" t="s">
        <v>868</v>
      </c>
      <c r="B390" t="s">
        <v>794</v>
      </c>
      <c r="C390">
        <v>9</v>
      </c>
      <c r="D390" s="180"/>
      <c r="E390" s="180"/>
      <c r="G390"/>
    </row>
    <row r="391" spans="1:7" ht="15" x14ac:dyDescent="0.2">
      <c r="A391" t="s">
        <v>991</v>
      </c>
      <c r="B391" t="s">
        <v>795</v>
      </c>
      <c r="C391">
        <v>495</v>
      </c>
      <c r="D391" s="180"/>
      <c r="E391" s="180"/>
      <c r="G391"/>
    </row>
    <row r="392" spans="1:7" ht="15" x14ac:dyDescent="0.2">
      <c r="A392" t="s">
        <v>922</v>
      </c>
      <c r="B392" t="s">
        <v>149</v>
      </c>
      <c r="C392">
        <v>384</v>
      </c>
      <c r="D392" s="180"/>
      <c r="E392" s="180"/>
      <c r="G392"/>
    </row>
    <row r="393" spans="1:7" ht="15" x14ac:dyDescent="0.2">
      <c r="A393" t="s">
        <v>936</v>
      </c>
      <c r="B393" t="s">
        <v>133</v>
      </c>
      <c r="C393">
        <v>66</v>
      </c>
      <c r="D393" s="180"/>
      <c r="E393" s="180"/>
      <c r="G393"/>
    </row>
    <row r="394" spans="1:7" ht="15" x14ac:dyDescent="0.2">
      <c r="A394" t="s">
        <v>936</v>
      </c>
      <c r="B394" t="s">
        <v>134</v>
      </c>
      <c r="C394">
        <v>67</v>
      </c>
      <c r="D394" s="180"/>
      <c r="E394" s="180"/>
      <c r="G394"/>
    </row>
    <row r="395" spans="1:7" ht="15" x14ac:dyDescent="0.2">
      <c r="A395" t="s">
        <v>837</v>
      </c>
      <c r="B395" t="s">
        <v>1086</v>
      </c>
      <c r="C395">
        <v>60</v>
      </c>
      <c r="D395" s="180"/>
      <c r="E395" s="180"/>
      <c r="G395"/>
    </row>
    <row r="396" spans="1:7" ht="15" x14ac:dyDescent="0.2">
      <c r="A396" t="s">
        <v>837</v>
      </c>
      <c r="B396" t="s">
        <v>159</v>
      </c>
      <c r="C396">
        <v>541</v>
      </c>
      <c r="D396" s="180"/>
      <c r="E396" s="180"/>
      <c r="G396"/>
    </row>
    <row r="397" spans="1:7" ht="15" x14ac:dyDescent="0.2">
      <c r="A397" t="s">
        <v>837</v>
      </c>
      <c r="B397" t="s">
        <v>132</v>
      </c>
      <c r="C397">
        <v>59</v>
      </c>
      <c r="D397" s="180"/>
      <c r="E397" s="180"/>
      <c r="G397"/>
    </row>
    <row r="398" spans="1:7" ht="15" x14ac:dyDescent="0.2">
      <c r="A398" t="s">
        <v>993</v>
      </c>
      <c r="B398" t="s">
        <v>92</v>
      </c>
      <c r="C398">
        <v>320</v>
      </c>
      <c r="D398" s="180"/>
      <c r="E398" s="180"/>
      <c r="G398"/>
    </row>
    <row r="399" spans="1:7" ht="15" x14ac:dyDescent="0.2">
      <c r="A399" t="s">
        <v>1067</v>
      </c>
      <c r="B399" t="s">
        <v>286</v>
      </c>
      <c r="C399">
        <v>34</v>
      </c>
      <c r="D399" s="180"/>
      <c r="E399" s="180"/>
      <c r="G399"/>
    </row>
    <row r="400" spans="1:7" ht="15" x14ac:dyDescent="0.2">
      <c r="A400" t="s">
        <v>1048</v>
      </c>
      <c r="B400" t="s">
        <v>266</v>
      </c>
      <c r="C400">
        <v>349</v>
      </c>
      <c r="D400" s="180"/>
      <c r="E400" s="180"/>
      <c r="G400"/>
    </row>
    <row r="401" spans="1:7" ht="15" x14ac:dyDescent="0.2">
      <c r="A401" t="s">
        <v>971</v>
      </c>
      <c r="B401" t="s">
        <v>157</v>
      </c>
      <c r="C401">
        <v>484</v>
      </c>
      <c r="D401" s="180"/>
      <c r="E401" s="180"/>
      <c r="G401"/>
    </row>
    <row r="402" spans="1:7" ht="15" x14ac:dyDescent="0.2">
      <c r="A402" t="s">
        <v>867</v>
      </c>
      <c r="B402" t="s">
        <v>329</v>
      </c>
      <c r="C402">
        <v>396</v>
      </c>
      <c r="D402" s="180"/>
      <c r="E402" s="180"/>
      <c r="G402"/>
    </row>
    <row r="403" spans="1:7" ht="15" x14ac:dyDescent="0.2">
      <c r="A403" t="s">
        <v>877</v>
      </c>
      <c r="B403" t="s">
        <v>431</v>
      </c>
      <c r="C403">
        <v>526</v>
      </c>
      <c r="D403" s="180"/>
      <c r="E403" s="180"/>
      <c r="G403"/>
    </row>
    <row r="404" spans="1:7" ht="15" x14ac:dyDescent="0.2">
      <c r="A404" t="s">
        <v>877</v>
      </c>
      <c r="B404" t="s">
        <v>432</v>
      </c>
      <c r="C404">
        <v>527</v>
      </c>
      <c r="D404" s="180"/>
      <c r="E404" s="180"/>
      <c r="G404"/>
    </row>
    <row r="405" spans="1:7" ht="15" x14ac:dyDescent="0.2">
      <c r="A405" t="s">
        <v>909</v>
      </c>
      <c r="B405" t="s">
        <v>247</v>
      </c>
      <c r="C405">
        <v>287</v>
      </c>
      <c r="D405" s="180"/>
      <c r="E405" s="180"/>
      <c r="G405"/>
    </row>
    <row r="406" spans="1:7" ht="15" x14ac:dyDescent="0.2">
      <c r="A406" t="s">
        <v>909</v>
      </c>
      <c r="B406" t="s">
        <v>246</v>
      </c>
      <c r="C406">
        <v>284</v>
      </c>
      <c r="D406" s="180"/>
      <c r="E406" s="180"/>
      <c r="G406"/>
    </row>
    <row r="407" spans="1:7" ht="15" x14ac:dyDescent="0.2">
      <c r="A407" t="s">
        <v>909</v>
      </c>
      <c r="B407" t="s">
        <v>245</v>
      </c>
      <c r="C407">
        <v>283</v>
      </c>
      <c r="D407" s="180"/>
      <c r="E407" s="180"/>
      <c r="G407"/>
    </row>
    <row r="408" spans="1:7" ht="15" x14ac:dyDescent="0.2">
      <c r="A408" t="s">
        <v>965</v>
      </c>
      <c r="B408" t="s">
        <v>176</v>
      </c>
      <c r="C408">
        <v>269</v>
      </c>
      <c r="D408" s="180"/>
      <c r="E408" s="180"/>
      <c r="G408"/>
    </row>
    <row r="409" spans="1:7" ht="15" x14ac:dyDescent="0.2">
      <c r="A409" t="s">
        <v>1006</v>
      </c>
      <c r="B409" t="s">
        <v>217</v>
      </c>
      <c r="C409">
        <v>365</v>
      </c>
      <c r="D409" s="180"/>
      <c r="E409" s="180"/>
      <c r="G409"/>
    </row>
    <row r="410" spans="1:7" ht="15" x14ac:dyDescent="0.2">
      <c r="A410" t="s">
        <v>938</v>
      </c>
      <c r="B410" t="s">
        <v>362</v>
      </c>
      <c r="C410">
        <v>350</v>
      </c>
      <c r="D410" s="180"/>
      <c r="E410" s="180"/>
      <c r="G410"/>
    </row>
    <row r="411" spans="1:7" ht="15" x14ac:dyDescent="0.2">
      <c r="A411" t="s">
        <v>949</v>
      </c>
      <c r="B411" t="s">
        <v>310</v>
      </c>
      <c r="C411">
        <v>450</v>
      </c>
      <c r="D411" s="180"/>
      <c r="E411" s="180"/>
      <c r="G411"/>
    </row>
    <row r="412" spans="1:7" ht="15" x14ac:dyDescent="0.2">
      <c r="A412" t="s">
        <v>973</v>
      </c>
      <c r="B412" t="s">
        <v>309</v>
      </c>
      <c r="C412">
        <v>382</v>
      </c>
      <c r="D412" s="180"/>
      <c r="E412" s="180"/>
      <c r="G412"/>
    </row>
    <row r="413" spans="1:7" ht="15" x14ac:dyDescent="0.2">
      <c r="A413" t="s">
        <v>920</v>
      </c>
      <c r="B413" t="s">
        <v>136</v>
      </c>
      <c r="C413">
        <v>96</v>
      </c>
      <c r="D413" s="180"/>
      <c r="E413" s="180"/>
      <c r="G413"/>
    </row>
    <row r="414" spans="1:7" ht="15" x14ac:dyDescent="0.2">
      <c r="A414" t="s">
        <v>920</v>
      </c>
      <c r="B414" t="s">
        <v>137</v>
      </c>
      <c r="C414">
        <v>97</v>
      </c>
      <c r="D414" s="180"/>
      <c r="E414" s="180"/>
      <c r="G414"/>
    </row>
    <row r="415" spans="1:7" ht="15" x14ac:dyDescent="0.2">
      <c r="A415" t="s">
        <v>920</v>
      </c>
      <c r="B415" t="s">
        <v>160</v>
      </c>
      <c r="C415">
        <v>542</v>
      </c>
      <c r="D415" s="180"/>
      <c r="E415" s="180"/>
      <c r="G415"/>
    </row>
    <row r="416" spans="1:7" ht="15" x14ac:dyDescent="0.2">
      <c r="A416" t="s">
        <v>1063</v>
      </c>
      <c r="B416" t="s">
        <v>385</v>
      </c>
      <c r="C416">
        <v>259</v>
      </c>
      <c r="D416" s="180"/>
      <c r="E416" s="180"/>
      <c r="G416"/>
    </row>
    <row r="417" spans="1:7" ht="15" x14ac:dyDescent="0.2">
      <c r="A417" t="s">
        <v>824</v>
      </c>
      <c r="B417" t="s">
        <v>810</v>
      </c>
      <c r="C417">
        <v>126</v>
      </c>
      <c r="D417" s="180"/>
      <c r="E417" s="180"/>
      <c r="G417"/>
    </row>
    <row r="418" spans="1:7" ht="15" x14ac:dyDescent="0.2">
      <c r="A418" t="s">
        <v>824</v>
      </c>
      <c r="B418" t="s">
        <v>167</v>
      </c>
      <c r="C418">
        <v>124</v>
      </c>
      <c r="D418" s="180"/>
      <c r="E418" s="180"/>
      <c r="G418"/>
    </row>
    <row r="419" spans="1:7" ht="15" x14ac:dyDescent="0.2">
      <c r="A419" t="s">
        <v>824</v>
      </c>
      <c r="B419" t="s">
        <v>168</v>
      </c>
      <c r="C419">
        <v>125</v>
      </c>
      <c r="D419" s="180"/>
      <c r="E419" s="180"/>
      <c r="G419"/>
    </row>
    <row r="420" spans="1:7" ht="15" x14ac:dyDescent="0.2">
      <c r="A420" t="s">
        <v>820</v>
      </c>
      <c r="B420" t="s">
        <v>814</v>
      </c>
      <c r="C420">
        <v>49</v>
      </c>
      <c r="D420" s="180"/>
      <c r="E420" s="180"/>
      <c r="G420"/>
    </row>
    <row r="421" spans="1:7" ht="15" x14ac:dyDescent="0.2">
      <c r="A421" t="s">
        <v>820</v>
      </c>
      <c r="B421" t="s">
        <v>313</v>
      </c>
      <c r="C421">
        <v>491</v>
      </c>
      <c r="D421" s="180"/>
      <c r="E421" s="180"/>
      <c r="G421"/>
    </row>
    <row r="422" spans="1:7" ht="15" x14ac:dyDescent="0.2">
      <c r="A422" t="s">
        <v>820</v>
      </c>
      <c r="B422" t="s">
        <v>312</v>
      </c>
      <c r="C422">
        <v>490</v>
      </c>
      <c r="D422" s="180"/>
      <c r="E422" s="180"/>
      <c r="G422"/>
    </row>
    <row r="423" spans="1:7" ht="15" x14ac:dyDescent="0.2">
      <c r="A423" t="s">
        <v>1011</v>
      </c>
      <c r="B423" t="s">
        <v>94</v>
      </c>
      <c r="C423">
        <v>406</v>
      </c>
      <c r="D423" s="180"/>
      <c r="E423" s="180"/>
      <c r="G423"/>
    </row>
    <row r="424" spans="1:7" ht="15" x14ac:dyDescent="0.2">
      <c r="A424" t="s">
        <v>919</v>
      </c>
      <c r="B424" t="s">
        <v>743</v>
      </c>
      <c r="C424">
        <v>38</v>
      </c>
      <c r="D424" s="180"/>
      <c r="E424" s="180"/>
      <c r="G424"/>
    </row>
    <row r="425" spans="1:7" ht="15" x14ac:dyDescent="0.2">
      <c r="A425" t="s">
        <v>910</v>
      </c>
      <c r="B425" t="s">
        <v>771</v>
      </c>
      <c r="C425">
        <v>266</v>
      </c>
      <c r="D425" s="180"/>
      <c r="E425" s="180"/>
      <c r="G425"/>
    </row>
    <row r="426" spans="1:7" ht="15" x14ac:dyDescent="0.2">
      <c r="A426" t="s">
        <v>910</v>
      </c>
      <c r="B426" t="s">
        <v>112</v>
      </c>
      <c r="C426">
        <v>265</v>
      </c>
      <c r="D426" s="180"/>
      <c r="E426" s="180"/>
      <c r="G426"/>
    </row>
    <row r="427" spans="1:7" ht="15" x14ac:dyDescent="0.2">
      <c r="A427" t="s">
        <v>876</v>
      </c>
      <c r="B427" t="s">
        <v>242</v>
      </c>
      <c r="C427">
        <v>272</v>
      </c>
      <c r="D427" s="180"/>
      <c r="E427" s="180"/>
      <c r="G427"/>
    </row>
    <row r="428" spans="1:7" ht="15" x14ac:dyDescent="0.2">
      <c r="A428" t="s">
        <v>876</v>
      </c>
      <c r="B428" t="s">
        <v>254</v>
      </c>
      <c r="C428">
        <v>520</v>
      </c>
      <c r="D428" s="180"/>
      <c r="E428" s="180"/>
      <c r="G428"/>
    </row>
    <row r="429" spans="1:7" ht="15" x14ac:dyDescent="0.2">
      <c r="A429" t="s">
        <v>876</v>
      </c>
      <c r="B429" t="s">
        <v>253</v>
      </c>
      <c r="C429">
        <v>519</v>
      </c>
      <c r="D429" s="180"/>
      <c r="E429" s="180"/>
      <c r="G429"/>
    </row>
    <row r="430" spans="1:7" ht="15" x14ac:dyDescent="0.2">
      <c r="A430" t="s">
        <v>876</v>
      </c>
      <c r="B430" t="s">
        <v>252</v>
      </c>
      <c r="C430">
        <v>518</v>
      </c>
      <c r="D430" s="180"/>
      <c r="E430" s="180"/>
      <c r="G430"/>
    </row>
    <row r="431" spans="1:7" ht="15" x14ac:dyDescent="0.2">
      <c r="A431" t="s">
        <v>876</v>
      </c>
      <c r="B431" t="s">
        <v>244</v>
      </c>
      <c r="C431">
        <v>274</v>
      </c>
      <c r="D431" s="180"/>
      <c r="E431" s="180"/>
      <c r="G431"/>
    </row>
    <row r="432" spans="1:7" ht="15" x14ac:dyDescent="0.2">
      <c r="A432" t="s">
        <v>876</v>
      </c>
      <c r="B432" t="s">
        <v>243</v>
      </c>
      <c r="C432">
        <v>273</v>
      </c>
      <c r="D432" s="180"/>
      <c r="E432" s="180"/>
      <c r="G432"/>
    </row>
    <row r="433" spans="1:7" ht="15" x14ac:dyDescent="0.2">
      <c r="A433" t="s">
        <v>979</v>
      </c>
      <c r="B433" t="s">
        <v>214</v>
      </c>
      <c r="C433">
        <v>276</v>
      </c>
      <c r="D433" s="180"/>
      <c r="E433" s="180"/>
      <c r="G433"/>
    </row>
    <row r="434" spans="1:7" ht="15" x14ac:dyDescent="0.2">
      <c r="A434" t="s">
        <v>979</v>
      </c>
      <c r="B434" t="s">
        <v>213</v>
      </c>
      <c r="C434">
        <v>275</v>
      </c>
      <c r="D434" s="180"/>
      <c r="E434" s="180"/>
      <c r="G434"/>
    </row>
    <row r="435" spans="1:7" ht="15" x14ac:dyDescent="0.2">
      <c r="A435" t="s">
        <v>979</v>
      </c>
      <c r="B435" t="s">
        <v>215</v>
      </c>
      <c r="C435">
        <v>277</v>
      </c>
      <c r="D435" s="180"/>
      <c r="E435" s="180"/>
      <c r="G435"/>
    </row>
    <row r="436" spans="1:7" ht="15" x14ac:dyDescent="0.2">
      <c r="A436" t="s">
        <v>997</v>
      </c>
      <c r="B436" t="s">
        <v>360</v>
      </c>
      <c r="C436">
        <v>173</v>
      </c>
      <c r="D436" s="180"/>
      <c r="E436" s="180"/>
      <c r="G436"/>
    </row>
    <row r="437" spans="1:7" x14ac:dyDescent="0.2">
      <c r="A437" t="s">
        <v>847</v>
      </c>
      <c r="B437" t="s">
        <v>1091</v>
      </c>
      <c r="C437">
        <v>602</v>
      </c>
      <c r="G437"/>
    </row>
    <row r="438" spans="1:7" x14ac:dyDescent="0.2">
      <c r="A438" t="s">
        <v>847</v>
      </c>
      <c r="B438" t="s">
        <v>314</v>
      </c>
      <c r="C438">
        <v>504</v>
      </c>
      <c r="G438"/>
    </row>
    <row r="439" spans="1:7" x14ac:dyDescent="0.2">
      <c r="A439" t="s">
        <v>908</v>
      </c>
      <c r="B439" t="s">
        <v>322</v>
      </c>
      <c r="C439">
        <v>164</v>
      </c>
      <c r="G439"/>
    </row>
    <row r="440" spans="1:7" x14ac:dyDescent="0.2">
      <c r="A440" t="s">
        <v>1001</v>
      </c>
      <c r="B440" t="s">
        <v>287</v>
      </c>
      <c r="C440">
        <v>42</v>
      </c>
      <c r="G440"/>
    </row>
    <row r="441" spans="1:7" x14ac:dyDescent="0.2">
      <c r="A441" t="s">
        <v>1027</v>
      </c>
      <c r="B441" t="s">
        <v>440</v>
      </c>
      <c r="C441">
        <v>28</v>
      </c>
      <c r="G441"/>
    </row>
    <row r="442" spans="1:7" x14ac:dyDescent="0.2">
      <c r="A442" t="s">
        <v>933</v>
      </c>
      <c r="B442" t="s">
        <v>239</v>
      </c>
      <c r="C442">
        <v>224</v>
      </c>
      <c r="G442"/>
    </row>
    <row r="443" spans="1:7" x14ac:dyDescent="0.2">
      <c r="A443" t="s">
        <v>933</v>
      </c>
      <c r="B443" t="s">
        <v>238</v>
      </c>
      <c r="C443">
        <v>223</v>
      </c>
      <c r="G443"/>
    </row>
    <row r="444" spans="1:7" x14ac:dyDescent="0.2">
      <c r="A444" t="s">
        <v>951</v>
      </c>
      <c r="B444" t="s">
        <v>270</v>
      </c>
      <c r="C444">
        <v>494</v>
      </c>
      <c r="G444"/>
    </row>
    <row r="445" spans="1:7" x14ac:dyDescent="0.2">
      <c r="A445" t="s">
        <v>831</v>
      </c>
      <c r="B445" t="s">
        <v>111</v>
      </c>
      <c r="C445">
        <v>222</v>
      </c>
      <c r="G445"/>
    </row>
    <row r="446" spans="1:7" x14ac:dyDescent="0.2">
      <c r="A446" t="s">
        <v>831</v>
      </c>
      <c r="B446" t="s">
        <v>772</v>
      </c>
      <c r="C446">
        <v>532</v>
      </c>
      <c r="G446"/>
    </row>
    <row r="447" spans="1:7" x14ac:dyDescent="0.2">
      <c r="A447" t="s">
        <v>831</v>
      </c>
      <c r="B447" t="s">
        <v>122</v>
      </c>
      <c r="C447">
        <v>531</v>
      </c>
      <c r="G447"/>
    </row>
    <row r="448" spans="1:7" x14ac:dyDescent="0.2">
      <c r="G448"/>
    </row>
    <row r="449" spans="7:7" x14ac:dyDescent="0.2">
      <c r="G449"/>
    </row>
    <row r="450" spans="7:7" x14ac:dyDescent="0.2">
      <c r="G450"/>
    </row>
    <row r="451" spans="7:7" x14ac:dyDescent="0.2">
      <c r="G451"/>
    </row>
    <row r="452" spans="7:7" x14ac:dyDescent="0.2">
      <c r="G452"/>
    </row>
    <row r="453" spans="7:7" x14ac:dyDescent="0.2">
      <c r="G453"/>
    </row>
    <row r="454" spans="7:7" x14ac:dyDescent="0.2">
      <c r="G454"/>
    </row>
    <row r="455" spans="7:7" x14ac:dyDescent="0.2">
      <c r="G455"/>
    </row>
    <row r="456" spans="7:7" x14ac:dyDescent="0.2">
      <c r="G456"/>
    </row>
    <row r="457" spans="7:7" x14ac:dyDescent="0.2">
      <c r="G457"/>
    </row>
    <row r="458" spans="7:7" x14ac:dyDescent="0.2">
      <c r="G458"/>
    </row>
    <row r="459" spans="7:7" x14ac:dyDescent="0.2">
      <c r="G459"/>
    </row>
    <row r="460" spans="7:7" x14ac:dyDescent="0.2">
      <c r="G460"/>
    </row>
    <row r="461" spans="7:7" x14ac:dyDescent="0.2">
      <c r="G461"/>
    </row>
    <row r="462" spans="7:7" x14ac:dyDescent="0.2">
      <c r="G462"/>
    </row>
    <row r="463" spans="7:7" x14ac:dyDescent="0.2">
      <c r="G463"/>
    </row>
    <row r="464" spans="7:7" x14ac:dyDescent="0.2">
      <c r="G464"/>
    </row>
    <row r="465" spans="7:7" x14ac:dyDescent="0.2">
      <c r="G465"/>
    </row>
    <row r="466" spans="7:7" x14ac:dyDescent="0.2">
      <c r="G466"/>
    </row>
    <row r="467" spans="7:7" x14ac:dyDescent="0.2">
      <c r="G467"/>
    </row>
    <row r="468" spans="7:7" x14ac:dyDescent="0.2">
      <c r="G468"/>
    </row>
    <row r="469" spans="7:7" x14ac:dyDescent="0.2">
      <c r="G469"/>
    </row>
    <row r="470" spans="7:7" x14ac:dyDescent="0.2">
      <c r="G470"/>
    </row>
    <row r="471" spans="7:7" x14ac:dyDescent="0.2">
      <c r="G471"/>
    </row>
    <row r="472" spans="7:7" x14ac:dyDescent="0.2">
      <c r="G472"/>
    </row>
    <row r="473" spans="7:7" x14ac:dyDescent="0.2">
      <c r="G473"/>
    </row>
    <row r="474" spans="7:7" x14ac:dyDescent="0.2">
      <c r="G474"/>
    </row>
    <row r="475" spans="7:7" x14ac:dyDescent="0.2">
      <c r="G475"/>
    </row>
    <row r="476" spans="7:7" x14ac:dyDescent="0.2">
      <c r="G476"/>
    </row>
    <row r="477" spans="7:7" x14ac:dyDescent="0.2">
      <c r="G477"/>
    </row>
    <row r="478" spans="7:7" x14ac:dyDescent="0.2">
      <c r="G478"/>
    </row>
    <row r="479" spans="7:7" x14ac:dyDescent="0.2">
      <c r="G479"/>
    </row>
    <row r="480" spans="7:7" x14ac:dyDescent="0.2">
      <c r="G480"/>
    </row>
    <row r="481" spans="7:7" x14ac:dyDescent="0.2">
      <c r="G481"/>
    </row>
    <row r="482" spans="7:7" x14ac:dyDescent="0.2">
      <c r="G482"/>
    </row>
    <row r="483" spans="7:7" x14ac:dyDescent="0.2">
      <c r="G483"/>
    </row>
    <row r="484" spans="7:7" x14ac:dyDescent="0.2">
      <c r="G484"/>
    </row>
    <row r="485" spans="7:7" x14ac:dyDescent="0.2">
      <c r="G485"/>
    </row>
    <row r="486" spans="7:7" x14ac:dyDescent="0.2">
      <c r="G486"/>
    </row>
    <row r="487" spans="7:7" x14ac:dyDescent="0.2">
      <c r="G487"/>
    </row>
    <row r="488" spans="7:7" x14ac:dyDescent="0.2">
      <c r="G488"/>
    </row>
    <row r="489" spans="7:7" x14ac:dyDescent="0.2">
      <c r="G489"/>
    </row>
    <row r="490" spans="7:7" x14ac:dyDescent="0.2">
      <c r="G490"/>
    </row>
    <row r="491" spans="7:7" x14ac:dyDescent="0.2">
      <c r="G491"/>
    </row>
    <row r="492" spans="7:7" x14ac:dyDescent="0.2">
      <c r="G492"/>
    </row>
    <row r="493" spans="7:7" x14ac:dyDescent="0.2">
      <c r="G493"/>
    </row>
    <row r="494" spans="7:7" x14ac:dyDescent="0.2">
      <c r="G494"/>
    </row>
    <row r="495" spans="7:7" x14ac:dyDescent="0.2">
      <c r="G495"/>
    </row>
    <row r="496" spans="7:7" x14ac:dyDescent="0.2">
      <c r="G496"/>
    </row>
    <row r="497" spans="7:7" x14ac:dyDescent="0.2">
      <c r="G497"/>
    </row>
    <row r="498" spans="7:7" x14ac:dyDescent="0.2">
      <c r="G498"/>
    </row>
    <row r="499" spans="7:7" x14ac:dyDescent="0.2">
      <c r="G499"/>
    </row>
    <row r="500" spans="7:7" x14ac:dyDescent="0.2">
      <c r="G500"/>
    </row>
    <row r="501" spans="7:7" x14ac:dyDescent="0.2">
      <c r="G501"/>
    </row>
    <row r="502" spans="7:7" x14ac:dyDescent="0.2">
      <c r="G502"/>
    </row>
    <row r="503" spans="7:7" x14ac:dyDescent="0.2">
      <c r="G503"/>
    </row>
    <row r="504" spans="7:7" x14ac:dyDescent="0.2">
      <c r="G504"/>
    </row>
    <row r="505" spans="7:7" x14ac:dyDescent="0.2">
      <c r="G505"/>
    </row>
    <row r="506" spans="7:7" x14ac:dyDescent="0.2">
      <c r="G506"/>
    </row>
    <row r="507" spans="7:7" x14ac:dyDescent="0.2">
      <c r="G507"/>
    </row>
    <row r="508" spans="7:7" x14ac:dyDescent="0.2">
      <c r="G508"/>
    </row>
    <row r="509" spans="7:7" x14ac:dyDescent="0.2">
      <c r="G509"/>
    </row>
    <row r="510" spans="7:7" x14ac:dyDescent="0.2">
      <c r="G510"/>
    </row>
    <row r="511" spans="7:7" x14ac:dyDescent="0.2">
      <c r="G511"/>
    </row>
    <row r="512" spans="7:7" x14ac:dyDescent="0.2">
      <c r="G512"/>
    </row>
    <row r="513" spans="7:7" x14ac:dyDescent="0.2">
      <c r="G513"/>
    </row>
    <row r="514" spans="7:7" x14ac:dyDescent="0.2">
      <c r="G514"/>
    </row>
    <row r="515" spans="7:7" x14ac:dyDescent="0.2">
      <c r="G515"/>
    </row>
    <row r="516" spans="7:7" x14ac:dyDescent="0.2">
      <c r="G516"/>
    </row>
    <row r="517" spans="7:7" x14ac:dyDescent="0.2">
      <c r="G517"/>
    </row>
    <row r="518" spans="7:7" x14ac:dyDescent="0.2">
      <c r="G518"/>
    </row>
    <row r="519" spans="7:7" x14ac:dyDescent="0.2">
      <c r="G519"/>
    </row>
    <row r="520" spans="7:7" x14ac:dyDescent="0.2">
      <c r="G520"/>
    </row>
    <row r="521" spans="7:7" x14ac:dyDescent="0.2">
      <c r="G521"/>
    </row>
    <row r="522" spans="7:7" x14ac:dyDescent="0.2">
      <c r="G522"/>
    </row>
    <row r="523" spans="7:7" x14ac:dyDescent="0.2">
      <c r="G523"/>
    </row>
    <row r="524" spans="7:7" x14ac:dyDescent="0.2">
      <c r="G524"/>
    </row>
    <row r="525" spans="7:7" x14ac:dyDescent="0.2">
      <c r="G525"/>
    </row>
    <row r="526" spans="7:7" x14ac:dyDescent="0.2">
      <c r="G526"/>
    </row>
    <row r="527" spans="7:7" x14ac:dyDescent="0.2">
      <c r="G527"/>
    </row>
    <row r="528" spans="7:7" x14ac:dyDescent="0.2">
      <c r="G528"/>
    </row>
    <row r="529" spans="7:7" x14ac:dyDescent="0.2">
      <c r="G529"/>
    </row>
    <row r="530" spans="7:7" x14ac:dyDescent="0.2">
      <c r="G530"/>
    </row>
    <row r="531" spans="7:7" x14ac:dyDescent="0.2">
      <c r="G531"/>
    </row>
    <row r="532" spans="7:7" x14ac:dyDescent="0.2">
      <c r="G532"/>
    </row>
    <row r="533" spans="7:7" x14ac:dyDescent="0.2">
      <c r="G533"/>
    </row>
    <row r="534" spans="7:7" x14ac:dyDescent="0.2">
      <c r="G534"/>
    </row>
    <row r="535" spans="7:7" x14ac:dyDescent="0.2">
      <c r="G535"/>
    </row>
    <row r="536" spans="7:7" x14ac:dyDescent="0.2">
      <c r="G536"/>
    </row>
    <row r="537" spans="7:7" x14ac:dyDescent="0.2">
      <c r="G537"/>
    </row>
    <row r="538" spans="7:7" x14ac:dyDescent="0.2">
      <c r="G538"/>
    </row>
    <row r="539" spans="7:7" x14ac:dyDescent="0.2">
      <c r="G539"/>
    </row>
    <row r="540" spans="7:7" x14ac:dyDescent="0.2">
      <c r="G540"/>
    </row>
    <row r="541" spans="7:7" x14ac:dyDescent="0.2">
      <c r="G541"/>
    </row>
    <row r="542" spans="7:7" x14ac:dyDescent="0.2">
      <c r="G542"/>
    </row>
    <row r="543" spans="7:7" x14ac:dyDescent="0.2">
      <c r="G543"/>
    </row>
    <row r="544" spans="7:7" x14ac:dyDescent="0.2">
      <c r="G544"/>
    </row>
    <row r="545" spans="7:7" x14ac:dyDescent="0.2">
      <c r="G545"/>
    </row>
    <row r="546" spans="7:7" x14ac:dyDescent="0.2">
      <c r="G546"/>
    </row>
    <row r="547" spans="7:7" x14ac:dyDescent="0.2">
      <c r="G547"/>
    </row>
    <row r="548" spans="7:7" x14ac:dyDescent="0.2">
      <c r="G548"/>
    </row>
    <row r="549" spans="7:7" x14ac:dyDescent="0.2">
      <c r="G549"/>
    </row>
    <row r="550" spans="7:7" x14ac:dyDescent="0.2">
      <c r="G550"/>
    </row>
    <row r="551" spans="7:7" x14ac:dyDescent="0.2">
      <c r="G551"/>
    </row>
    <row r="552" spans="7:7" x14ac:dyDescent="0.2">
      <c r="G552"/>
    </row>
    <row r="553" spans="7:7" x14ac:dyDescent="0.2">
      <c r="G553"/>
    </row>
    <row r="554" spans="7:7" x14ac:dyDescent="0.2">
      <c r="G554"/>
    </row>
    <row r="555" spans="7:7" x14ac:dyDescent="0.2">
      <c r="G555"/>
    </row>
    <row r="556" spans="7:7" x14ac:dyDescent="0.2">
      <c r="G556"/>
    </row>
    <row r="557" spans="7:7" x14ac:dyDescent="0.2">
      <c r="G557"/>
    </row>
    <row r="558" spans="7:7" x14ac:dyDescent="0.2">
      <c r="G558"/>
    </row>
    <row r="559" spans="7:7" x14ac:dyDescent="0.2">
      <c r="G559"/>
    </row>
    <row r="560" spans="7:7" x14ac:dyDescent="0.2">
      <c r="G560"/>
    </row>
    <row r="561" spans="7:7" x14ac:dyDescent="0.2">
      <c r="G561"/>
    </row>
    <row r="562" spans="7:7" x14ac:dyDescent="0.2">
      <c r="G562"/>
    </row>
    <row r="563" spans="7:7" x14ac:dyDescent="0.2">
      <c r="G563"/>
    </row>
    <row r="564" spans="7:7" x14ac:dyDescent="0.2">
      <c r="G564"/>
    </row>
    <row r="565" spans="7:7" x14ac:dyDescent="0.2">
      <c r="G565"/>
    </row>
    <row r="566" spans="7:7" x14ac:dyDescent="0.2">
      <c r="G566"/>
    </row>
    <row r="567" spans="7:7" x14ac:dyDescent="0.2">
      <c r="G567"/>
    </row>
    <row r="568" spans="7:7" x14ac:dyDescent="0.2">
      <c r="G568"/>
    </row>
    <row r="569" spans="7:7" x14ac:dyDescent="0.2">
      <c r="G569"/>
    </row>
    <row r="570" spans="7:7" x14ac:dyDescent="0.2">
      <c r="G570"/>
    </row>
    <row r="571" spans="7:7" x14ac:dyDescent="0.2">
      <c r="G571"/>
    </row>
    <row r="572" spans="7:7" x14ac:dyDescent="0.2">
      <c r="G572"/>
    </row>
    <row r="573" spans="7:7" x14ac:dyDescent="0.2">
      <c r="G573"/>
    </row>
    <row r="574" spans="7:7" x14ac:dyDescent="0.2">
      <c r="G574"/>
    </row>
    <row r="575" spans="7:7" x14ac:dyDescent="0.2">
      <c r="G575"/>
    </row>
    <row r="576" spans="7:7" x14ac:dyDescent="0.2">
      <c r="G576"/>
    </row>
    <row r="577" spans="7:7" x14ac:dyDescent="0.2">
      <c r="G577"/>
    </row>
    <row r="578" spans="7:7" x14ac:dyDescent="0.2">
      <c r="G578"/>
    </row>
    <row r="579" spans="7:7" x14ac:dyDescent="0.2">
      <c r="G579"/>
    </row>
    <row r="580" spans="7:7" x14ac:dyDescent="0.2">
      <c r="G580"/>
    </row>
    <row r="581" spans="7:7" x14ac:dyDescent="0.2">
      <c r="G581"/>
    </row>
    <row r="582" spans="7:7" x14ac:dyDescent="0.2">
      <c r="G582"/>
    </row>
    <row r="583" spans="7:7" x14ac:dyDescent="0.2">
      <c r="G583"/>
    </row>
    <row r="584" spans="7:7" x14ac:dyDescent="0.2">
      <c r="G584"/>
    </row>
    <row r="585" spans="7:7" x14ac:dyDescent="0.2">
      <c r="G585"/>
    </row>
    <row r="586" spans="7:7" x14ac:dyDescent="0.2">
      <c r="G586"/>
    </row>
    <row r="587" spans="7:7" x14ac:dyDescent="0.2">
      <c r="G587"/>
    </row>
    <row r="588" spans="7:7" x14ac:dyDescent="0.2">
      <c r="G588"/>
    </row>
    <row r="589" spans="7:7" x14ac:dyDescent="0.2">
      <c r="G589"/>
    </row>
    <row r="590" spans="7:7" x14ac:dyDescent="0.2">
      <c r="G590"/>
    </row>
    <row r="591" spans="7:7" x14ac:dyDescent="0.2">
      <c r="G591"/>
    </row>
    <row r="592" spans="7:7" x14ac:dyDescent="0.2">
      <c r="G592"/>
    </row>
    <row r="593" spans="7:7" x14ac:dyDescent="0.2">
      <c r="G593"/>
    </row>
    <row r="594" spans="7:7" x14ac:dyDescent="0.2">
      <c r="G594"/>
    </row>
    <row r="595" spans="7:7" x14ac:dyDescent="0.2">
      <c r="G595"/>
    </row>
    <row r="596" spans="7:7" x14ac:dyDescent="0.2">
      <c r="G596"/>
    </row>
    <row r="597" spans="7:7" x14ac:dyDescent="0.2">
      <c r="G597"/>
    </row>
    <row r="598" spans="7:7" x14ac:dyDescent="0.2">
      <c r="G598"/>
    </row>
    <row r="599" spans="7:7" x14ac:dyDescent="0.2">
      <c r="G599"/>
    </row>
    <row r="600" spans="7:7" x14ac:dyDescent="0.2">
      <c r="G600"/>
    </row>
    <row r="601" spans="7:7" x14ac:dyDescent="0.2">
      <c r="G601"/>
    </row>
    <row r="602" spans="7:7" x14ac:dyDescent="0.2">
      <c r="G602"/>
    </row>
    <row r="603" spans="7:7" x14ac:dyDescent="0.2">
      <c r="G603"/>
    </row>
    <row r="604" spans="7:7" x14ac:dyDescent="0.2">
      <c r="G604"/>
    </row>
    <row r="605" spans="7:7" x14ac:dyDescent="0.2">
      <c r="G605"/>
    </row>
    <row r="606" spans="7:7" x14ac:dyDescent="0.2">
      <c r="G606"/>
    </row>
    <row r="607" spans="7:7" x14ac:dyDescent="0.2">
      <c r="G607"/>
    </row>
    <row r="608" spans="7:7" x14ac:dyDescent="0.2">
      <c r="G608"/>
    </row>
    <row r="609" spans="7:7" x14ac:dyDescent="0.2">
      <c r="G609"/>
    </row>
    <row r="610" spans="7:7" x14ac:dyDescent="0.2">
      <c r="G610"/>
    </row>
    <row r="611" spans="7:7" x14ac:dyDescent="0.2">
      <c r="G611"/>
    </row>
    <row r="612" spans="7:7" x14ac:dyDescent="0.2">
      <c r="G612"/>
    </row>
    <row r="613" spans="7:7" x14ac:dyDescent="0.2">
      <c r="G613"/>
    </row>
    <row r="614" spans="7:7" x14ac:dyDescent="0.2">
      <c r="G614"/>
    </row>
    <row r="615" spans="7:7" x14ac:dyDescent="0.2">
      <c r="G615"/>
    </row>
    <row r="616" spans="7:7" x14ac:dyDescent="0.2">
      <c r="G616"/>
    </row>
    <row r="617" spans="7:7" x14ac:dyDescent="0.2">
      <c r="G617"/>
    </row>
    <row r="618" spans="7:7" x14ac:dyDescent="0.2">
      <c r="G618"/>
    </row>
    <row r="619" spans="7:7" x14ac:dyDescent="0.2">
      <c r="G619"/>
    </row>
    <row r="620" spans="7:7" x14ac:dyDescent="0.2">
      <c r="G620"/>
    </row>
    <row r="621" spans="7:7" x14ac:dyDescent="0.2">
      <c r="G621"/>
    </row>
    <row r="622" spans="7:7" x14ac:dyDescent="0.2">
      <c r="G622"/>
    </row>
    <row r="623" spans="7:7" x14ac:dyDescent="0.2">
      <c r="G623"/>
    </row>
    <row r="624" spans="7:7" x14ac:dyDescent="0.2">
      <c r="G624"/>
    </row>
    <row r="625" spans="7:7" x14ac:dyDescent="0.2">
      <c r="G625"/>
    </row>
    <row r="626" spans="7:7" x14ac:dyDescent="0.2">
      <c r="G626"/>
    </row>
    <row r="627" spans="7:7" x14ac:dyDescent="0.2">
      <c r="G627"/>
    </row>
    <row r="628" spans="7:7" x14ac:dyDescent="0.2">
      <c r="G628"/>
    </row>
    <row r="629" spans="7:7" x14ac:dyDescent="0.2">
      <c r="G629"/>
    </row>
    <row r="630" spans="7:7" x14ac:dyDescent="0.2">
      <c r="G630"/>
    </row>
    <row r="631" spans="7:7" x14ac:dyDescent="0.2">
      <c r="G631"/>
    </row>
    <row r="632" spans="7:7" x14ac:dyDescent="0.2">
      <c r="G632"/>
    </row>
    <row r="633" spans="7:7" x14ac:dyDescent="0.2">
      <c r="G633"/>
    </row>
    <row r="634" spans="7:7" x14ac:dyDescent="0.2">
      <c r="G634"/>
    </row>
    <row r="635" spans="7:7" x14ac:dyDescent="0.2">
      <c r="G635"/>
    </row>
    <row r="636" spans="7:7" x14ac:dyDescent="0.2">
      <c r="G636"/>
    </row>
    <row r="637" spans="7:7" x14ac:dyDescent="0.2">
      <c r="G637"/>
    </row>
    <row r="638" spans="7:7" x14ac:dyDescent="0.2">
      <c r="G638"/>
    </row>
    <row r="639" spans="7:7" x14ac:dyDescent="0.2">
      <c r="G639"/>
    </row>
    <row r="640" spans="7:7" x14ac:dyDescent="0.2">
      <c r="G640"/>
    </row>
    <row r="641" spans="7:7" x14ac:dyDescent="0.2">
      <c r="G641"/>
    </row>
    <row r="642" spans="7:7" x14ac:dyDescent="0.2">
      <c r="G642"/>
    </row>
    <row r="643" spans="7:7" x14ac:dyDescent="0.2">
      <c r="G643"/>
    </row>
    <row r="644" spans="7:7" x14ac:dyDescent="0.2">
      <c r="G644"/>
    </row>
    <row r="645" spans="7:7" x14ac:dyDescent="0.2">
      <c r="G645"/>
    </row>
    <row r="646" spans="7:7" x14ac:dyDescent="0.2">
      <c r="G646"/>
    </row>
    <row r="647" spans="7:7" x14ac:dyDescent="0.2">
      <c r="G647"/>
    </row>
    <row r="648" spans="7:7" x14ac:dyDescent="0.2">
      <c r="G648"/>
    </row>
    <row r="649" spans="7:7" x14ac:dyDescent="0.2">
      <c r="G649"/>
    </row>
    <row r="650" spans="7:7" x14ac:dyDescent="0.2">
      <c r="G650"/>
    </row>
    <row r="651" spans="7:7" x14ac:dyDescent="0.2">
      <c r="G651"/>
    </row>
    <row r="652" spans="7:7" x14ac:dyDescent="0.2">
      <c r="G652"/>
    </row>
    <row r="653" spans="7:7" x14ac:dyDescent="0.2">
      <c r="G653"/>
    </row>
    <row r="654" spans="7:7" x14ac:dyDescent="0.2">
      <c r="G654"/>
    </row>
    <row r="655" spans="7:7" x14ac:dyDescent="0.2">
      <c r="G655"/>
    </row>
    <row r="656" spans="7:7" x14ac:dyDescent="0.2">
      <c r="G656"/>
    </row>
    <row r="657" spans="7:7" x14ac:dyDescent="0.2">
      <c r="G657"/>
    </row>
    <row r="658" spans="7:7" x14ac:dyDescent="0.2">
      <c r="G658"/>
    </row>
    <row r="659" spans="7:7" x14ac:dyDescent="0.2">
      <c r="G659"/>
    </row>
    <row r="660" spans="7:7" x14ac:dyDescent="0.2">
      <c r="G660"/>
    </row>
    <row r="661" spans="7:7" x14ac:dyDescent="0.2">
      <c r="G661"/>
    </row>
    <row r="662" spans="7:7" x14ac:dyDescent="0.2">
      <c r="G662"/>
    </row>
    <row r="663" spans="7:7" x14ac:dyDescent="0.2">
      <c r="G663"/>
    </row>
    <row r="664" spans="7:7" x14ac:dyDescent="0.2">
      <c r="G664"/>
    </row>
    <row r="665" spans="7:7" x14ac:dyDescent="0.2">
      <c r="G665"/>
    </row>
    <row r="666" spans="7:7" x14ac:dyDescent="0.2">
      <c r="G666"/>
    </row>
    <row r="667" spans="7:7" x14ac:dyDescent="0.2">
      <c r="G667"/>
    </row>
    <row r="668" spans="7:7" x14ac:dyDescent="0.2">
      <c r="G668"/>
    </row>
    <row r="669" spans="7:7" x14ac:dyDescent="0.2">
      <c r="G669"/>
    </row>
    <row r="670" spans="7:7" x14ac:dyDescent="0.2">
      <c r="G670"/>
    </row>
    <row r="671" spans="7:7" x14ac:dyDescent="0.2">
      <c r="G671"/>
    </row>
    <row r="672" spans="7:7" x14ac:dyDescent="0.2">
      <c r="G672"/>
    </row>
    <row r="673" spans="7:7" x14ac:dyDescent="0.2">
      <c r="G673"/>
    </row>
    <row r="674" spans="7:7" x14ac:dyDescent="0.2">
      <c r="G674"/>
    </row>
    <row r="675" spans="7:7" x14ac:dyDescent="0.2">
      <c r="G675"/>
    </row>
    <row r="676" spans="7:7" x14ac:dyDescent="0.2">
      <c r="G676"/>
    </row>
    <row r="677" spans="7:7" x14ac:dyDescent="0.2">
      <c r="G677"/>
    </row>
    <row r="678" spans="7:7" x14ac:dyDescent="0.2">
      <c r="G678"/>
    </row>
    <row r="679" spans="7:7" x14ac:dyDescent="0.2">
      <c r="G679"/>
    </row>
    <row r="680" spans="7:7" x14ac:dyDescent="0.2">
      <c r="G680"/>
    </row>
    <row r="681" spans="7:7" x14ac:dyDescent="0.2">
      <c r="G681"/>
    </row>
    <row r="682" spans="7:7" x14ac:dyDescent="0.2">
      <c r="G682"/>
    </row>
    <row r="683" spans="7:7" x14ac:dyDescent="0.2">
      <c r="G683"/>
    </row>
    <row r="684" spans="7:7" x14ac:dyDescent="0.2">
      <c r="G684"/>
    </row>
    <row r="685" spans="7:7" x14ac:dyDescent="0.2">
      <c r="G685"/>
    </row>
    <row r="686" spans="7:7" x14ac:dyDescent="0.2">
      <c r="G686"/>
    </row>
    <row r="687" spans="7:7" x14ac:dyDescent="0.2">
      <c r="G687"/>
    </row>
    <row r="688" spans="7:7" x14ac:dyDescent="0.2">
      <c r="G688"/>
    </row>
    <row r="689" spans="7:7" x14ac:dyDescent="0.2">
      <c r="G689"/>
    </row>
    <row r="690" spans="7:7" x14ac:dyDescent="0.2">
      <c r="G690"/>
    </row>
    <row r="691" spans="7:7" x14ac:dyDescent="0.2">
      <c r="G691"/>
    </row>
    <row r="692" spans="7:7" x14ac:dyDescent="0.2">
      <c r="G692"/>
    </row>
    <row r="693" spans="7:7" x14ac:dyDescent="0.2">
      <c r="G693"/>
    </row>
    <row r="694" spans="7:7" x14ac:dyDescent="0.2">
      <c r="G694"/>
    </row>
    <row r="695" spans="7:7" x14ac:dyDescent="0.2">
      <c r="G695"/>
    </row>
    <row r="696" spans="7:7" x14ac:dyDescent="0.2">
      <c r="G696"/>
    </row>
    <row r="697" spans="7:7" x14ac:dyDescent="0.2">
      <c r="G697"/>
    </row>
    <row r="698" spans="7:7" x14ac:dyDescent="0.2">
      <c r="G698"/>
    </row>
    <row r="699" spans="7:7" x14ac:dyDescent="0.2">
      <c r="G699"/>
    </row>
    <row r="700" spans="7:7" x14ac:dyDescent="0.2">
      <c r="G700"/>
    </row>
    <row r="701" spans="7:7" x14ac:dyDescent="0.2">
      <c r="G701"/>
    </row>
    <row r="702" spans="7:7" x14ac:dyDescent="0.2">
      <c r="G702"/>
    </row>
    <row r="703" spans="7:7" x14ac:dyDescent="0.2">
      <c r="G703"/>
    </row>
    <row r="704" spans="7:7" x14ac:dyDescent="0.2">
      <c r="G704"/>
    </row>
    <row r="705" spans="7:7" x14ac:dyDescent="0.2">
      <c r="G705"/>
    </row>
    <row r="706" spans="7:7" x14ac:dyDescent="0.2">
      <c r="G706"/>
    </row>
    <row r="707" spans="7:7" x14ac:dyDescent="0.2">
      <c r="G707"/>
    </row>
    <row r="708" spans="7:7" x14ac:dyDescent="0.2">
      <c r="G708"/>
    </row>
    <row r="709" spans="7:7" x14ac:dyDescent="0.2">
      <c r="G709"/>
    </row>
    <row r="710" spans="7:7" x14ac:dyDescent="0.2">
      <c r="G710"/>
    </row>
    <row r="711" spans="7:7" x14ac:dyDescent="0.2">
      <c r="G711"/>
    </row>
    <row r="712" spans="7:7" x14ac:dyDescent="0.2">
      <c r="G712"/>
    </row>
    <row r="713" spans="7:7" x14ac:dyDescent="0.2">
      <c r="G713"/>
    </row>
    <row r="714" spans="7:7" x14ac:dyDescent="0.2">
      <c r="G714"/>
    </row>
    <row r="715" spans="7:7" x14ac:dyDescent="0.2">
      <c r="G715"/>
    </row>
    <row r="716" spans="7:7" x14ac:dyDescent="0.2">
      <c r="G716"/>
    </row>
    <row r="717" spans="7:7" x14ac:dyDescent="0.2">
      <c r="G717"/>
    </row>
    <row r="718" spans="7:7" x14ac:dyDescent="0.2">
      <c r="G718"/>
    </row>
    <row r="719" spans="7:7" x14ac:dyDescent="0.2">
      <c r="G719"/>
    </row>
    <row r="720" spans="7:7" x14ac:dyDescent="0.2">
      <c r="G720"/>
    </row>
    <row r="721" spans="7:7" x14ac:dyDescent="0.2">
      <c r="G721"/>
    </row>
    <row r="722" spans="7:7" x14ac:dyDescent="0.2">
      <c r="G722"/>
    </row>
    <row r="723" spans="7:7" x14ac:dyDescent="0.2">
      <c r="G723"/>
    </row>
    <row r="724" spans="7:7" x14ac:dyDescent="0.2">
      <c r="G724"/>
    </row>
    <row r="725" spans="7:7" x14ac:dyDescent="0.2">
      <c r="G725"/>
    </row>
    <row r="726" spans="7:7" x14ac:dyDescent="0.2">
      <c r="G726"/>
    </row>
    <row r="727" spans="7:7" x14ac:dyDescent="0.2">
      <c r="G727"/>
    </row>
    <row r="728" spans="7:7" x14ac:dyDescent="0.2">
      <c r="G728"/>
    </row>
    <row r="729" spans="7:7" x14ac:dyDescent="0.2">
      <c r="G729"/>
    </row>
    <row r="730" spans="7:7" x14ac:dyDescent="0.2">
      <c r="G730"/>
    </row>
    <row r="731" spans="7:7" x14ac:dyDescent="0.2">
      <c r="G731"/>
    </row>
    <row r="732" spans="7:7" x14ac:dyDescent="0.2">
      <c r="G732"/>
    </row>
    <row r="733" spans="7:7" x14ac:dyDescent="0.2">
      <c r="G733"/>
    </row>
    <row r="734" spans="7:7" x14ac:dyDescent="0.2">
      <c r="G734"/>
    </row>
    <row r="735" spans="7:7" x14ac:dyDescent="0.2">
      <c r="G735"/>
    </row>
    <row r="736" spans="7:7" x14ac:dyDescent="0.2">
      <c r="G736"/>
    </row>
    <row r="737" spans="7:7" x14ac:dyDescent="0.2">
      <c r="G737"/>
    </row>
    <row r="738" spans="7:7" x14ac:dyDescent="0.2">
      <c r="G738"/>
    </row>
    <row r="739" spans="7:7" x14ac:dyDescent="0.2">
      <c r="G739"/>
    </row>
    <row r="740" spans="7:7" x14ac:dyDescent="0.2">
      <c r="G740"/>
    </row>
    <row r="741" spans="7:7" x14ac:dyDescent="0.2">
      <c r="G741"/>
    </row>
    <row r="742" spans="7:7" x14ac:dyDescent="0.2">
      <c r="G742"/>
    </row>
    <row r="743" spans="7:7" x14ac:dyDescent="0.2">
      <c r="G743"/>
    </row>
    <row r="744" spans="7:7" x14ac:dyDescent="0.2">
      <c r="G744"/>
    </row>
    <row r="745" spans="7:7" x14ac:dyDescent="0.2">
      <c r="G745"/>
    </row>
    <row r="746" spans="7:7" x14ac:dyDescent="0.2">
      <c r="G746"/>
    </row>
    <row r="747" spans="7:7" x14ac:dyDescent="0.2">
      <c r="G747"/>
    </row>
    <row r="748" spans="7:7" x14ac:dyDescent="0.2">
      <c r="G748"/>
    </row>
    <row r="749" spans="7:7" x14ac:dyDescent="0.2">
      <c r="G749"/>
    </row>
    <row r="750" spans="7:7" x14ac:dyDescent="0.2">
      <c r="G750"/>
    </row>
    <row r="751" spans="7:7" x14ac:dyDescent="0.2">
      <c r="G751"/>
    </row>
    <row r="752" spans="7:7" x14ac:dyDescent="0.2">
      <c r="G752"/>
    </row>
    <row r="753" spans="7:7" x14ac:dyDescent="0.2">
      <c r="G753"/>
    </row>
    <row r="754" spans="7:7" x14ac:dyDescent="0.2">
      <c r="G754"/>
    </row>
    <row r="755" spans="7:7" x14ac:dyDescent="0.2">
      <c r="G755"/>
    </row>
    <row r="756" spans="7:7" x14ac:dyDescent="0.2">
      <c r="G756"/>
    </row>
    <row r="757" spans="7:7" x14ac:dyDescent="0.2">
      <c r="G757"/>
    </row>
    <row r="758" spans="7:7" x14ac:dyDescent="0.2">
      <c r="G758"/>
    </row>
    <row r="759" spans="7:7" x14ac:dyDescent="0.2">
      <c r="G759"/>
    </row>
    <row r="760" spans="7:7" x14ac:dyDescent="0.2">
      <c r="G760"/>
    </row>
    <row r="761" spans="7:7" x14ac:dyDescent="0.2">
      <c r="G761"/>
    </row>
    <row r="762" spans="7:7" x14ac:dyDescent="0.2">
      <c r="G762"/>
    </row>
    <row r="763" spans="7:7" x14ac:dyDescent="0.2">
      <c r="G763"/>
    </row>
    <row r="764" spans="7:7" x14ac:dyDescent="0.2">
      <c r="G764"/>
    </row>
    <row r="765" spans="7:7" x14ac:dyDescent="0.2">
      <c r="G765"/>
    </row>
    <row r="766" spans="7:7" x14ac:dyDescent="0.2">
      <c r="G766"/>
    </row>
    <row r="767" spans="7:7" x14ac:dyDescent="0.2">
      <c r="G767"/>
    </row>
    <row r="768" spans="7:7" x14ac:dyDescent="0.2">
      <c r="G768"/>
    </row>
    <row r="769" spans="7:7" x14ac:dyDescent="0.2">
      <c r="G769"/>
    </row>
    <row r="770" spans="7:7" x14ac:dyDescent="0.2">
      <c r="G770"/>
    </row>
    <row r="771" spans="7:7" x14ac:dyDescent="0.2">
      <c r="G771"/>
    </row>
    <row r="772" spans="7:7" x14ac:dyDescent="0.2">
      <c r="G772"/>
    </row>
    <row r="773" spans="7:7" x14ac:dyDescent="0.2">
      <c r="G773"/>
    </row>
    <row r="774" spans="7:7" x14ac:dyDescent="0.2">
      <c r="G774"/>
    </row>
    <row r="775" spans="7:7" x14ac:dyDescent="0.2">
      <c r="G775"/>
    </row>
    <row r="776" spans="7:7" x14ac:dyDescent="0.2">
      <c r="G776"/>
    </row>
    <row r="777" spans="7:7" x14ac:dyDescent="0.2">
      <c r="G777"/>
    </row>
    <row r="778" spans="7:7" x14ac:dyDescent="0.2">
      <c r="G778"/>
    </row>
    <row r="779" spans="7:7" x14ac:dyDescent="0.2">
      <c r="G779"/>
    </row>
    <row r="780" spans="7:7" x14ac:dyDescent="0.2">
      <c r="G780"/>
    </row>
    <row r="781" spans="7:7" x14ac:dyDescent="0.2">
      <c r="G781"/>
    </row>
    <row r="782" spans="7:7" x14ac:dyDescent="0.2">
      <c r="G782"/>
    </row>
    <row r="783" spans="7:7" x14ac:dyDescent="0.2">
      <c r="G783"/>
    </row>
    <row r="784" spans="7:7" x14ac:dyDescent="0.2">
      <c r="G784"/>
    </row>
    <row r="785" spans="7:7" x14ac:dyDescent="0.2">
      <c r="G785"/>
    </row>
    <row r="786" spans="7:7" x14ac:dyDescent="0.2">
      <c r="G786"/>
    </row>
    <row r="787" spans="7:7" x14ac:dyDescent="0.2">
      <c r="G787"/>
    </row>
    <row r="788" spans="7:7" x14ac:dyDescent="0.2">
      <c r="G788"/>
    </row>
    <row r="789" spans="7:7" x14ac:dyDescent="0.2">
      <c r="G789"/>
    </row>
    <row r="790" spans="7:7" x14ac:dyDescent="0.2">
      <c r="G790"/>
    </row>
    <row r="791" spans="7:7" x14ac:dyDescent="0.2">
      <c r="G791"/>
    </row>
    <row r="792" spans="7:7" x14ac:dyDescent="0.2">
      <c r="G792"/>
    </row>
    <row r="793" spans="7:7" x14ac:dyDescent="0.2">
      <c r="G793"/>
    </row>
    <row r="794" spans="7:7" x14ac:dyDescent="0.2">
      <c r="G794"/>
    </row>
    <row r="795" spans="7:7" x14ac:dyDescent="0.2">
      <c r="G795"/>
    </row>
    <row r="796" spans="7:7" x14ac:dyDescent="0.2">
      <c r="G796"/>
    </row>
    <row r="797" spans="7:7" x14ac:dyDescent="0.2">
      <c r="G797"/>
    </row>
    <row r="798" spans="7:7" x14ac:dyDescent="0.2">
      <c r="G798"/>
    </row>
    <row r="799" spans="7:7" x14ac:dyDescent="0.2">
      <c r="G799"/>
    </row>
    <row r="800" spans="7:7" x14ac:dyDescent="0.2">
      <c r="G800"/>
    </row>
    <row r="801" spans="7:7" x14ac:dyDescent="0.2">
      <c r="G801"/>
    </row>
    <row r="802" spans="7:7" x14ac:dyDescent="0.2">
      <c r="G802"/>
    </row>
    <row r="803" spans="7:7" x14ac:dyDescent="0.2">
      <c r="G803"/>
    </row>
    <row r="804" spans="7:7" x14ac:dyDescent="0.2">
      <c r="G804"/>
    </row>
    <row r="805" spans="7:7" x14ac:dyDescent="0.2">
      <c r="G805"/>
    </row>
    <row r="806" spans="7:7" x14ac:dyDescent="0.2">
      <c r="G806"/>
    </row>
    <row r="807" spans="7:7" x14ac:dyDescent="0.2">
      <c r="G807"/>
    </row>
    <row r="808" spans="7:7" x14ac:dyDescent="0.2">
      <c r="G808"/>
    </row>
    <row r="809" spans="7:7" x14ac:dyDescent="0.2">
      <c r="G809"/>
    </row>
    <row r="810" spans="7:7" x14ac:dyDescent="0.2">
      <c r="G810"/>
    </row>
    <row r="811" spans="7:7" x14ac:dyDescent="0.2">
      <c r="G811"/>
    </row>
    <row r="812" spans="7:7" x14ac:dyDescent="0.2">
      <c r="G812"/>
    </row>
    <row r="813" spans="7:7" x14ac:dyDescent="0.2">
      <c r="G813"/>
    </row>
    <row r="814" spans="7:7" x14ac:dyDescent="0.2">
      <c r="G814"/>
    </row>
    <row r="815" spans="7:7" x14ac:dyDescent="0.2">
      <c r="G815"/>
    </row>
    <row r="816" spans="7:7" x14ac:dyDescent="0.2">
      <c r="G816"/>
    </row>
    <row r="817" spans="7:7" x14ac:dyDescent="0.2">
      <c r="G817"/>
    </row>
    <row r="818" spans="7:7" x14ac:dyDescent="0.2">
      <c r="G818"/>
    </row>
    <row r="819" spans="7:7" x14ac:dyDescent="0.2">
      <c r="G819"/>
    </row>
    <row r="820" spans="7:7" x14ac:dyDescent="0.2">
      <c r="G820"/>
    </row>
    <row r="821" spans="7:7" x14ac:dyDescent="0.2">
      <c r="G821"/>
    </row>
    <row r="822" spans="7:7" x14ac:dyDescent="0.2">
      <c r="G822"/>
    </row>
    <row r="823" spans="7:7" x14ac:dyDescent="0.2">
      <c r="G823"/>
    </row>
    <row r="824" spans="7:7" x14ac:dyDescent="0.2">
      <c r="G824"/>
    </row>
    <row r="825" spans="7:7" x14ac:dyDescent="0.2">
      <c r="G825"/>
    </row>
    <row r="826" spans="7:7" x14ac:dyDescent="0.2">
      <c r="G826"/>
    </row>
    <row r="827" spans="7:7" x14ac:dyDescent="0.2">
      <c r="G827"/>
    </row>
    <row r="828" spans="7:7" x14ac:dyDescent="0.2">
      <c r="G828"/>
    </row>
    <row r="829" spans="7:7" x14ac:dyDescent="0.2">
      <c r="G829"/>
    </row>
    <row r="830" spans="7:7" x14ac:dyDescent="0.2">
      <c r="G830"/>
    </row>
    <row r="831" spans="7:7" x14ac:dyDescent="0.2">
      <c r="G831"/>
    </row>
    <row r="832" spans="7:7" x14ac:dyDescent="0.2">
      <c r="G832"/>
    </row>
    <row r="833" spans="7:7" x14ac:dyDescent="0.2">
      <c r="G833"/>
    </row>
    <row r="834" spans="7:7" x14ac:dyDescent="0.2">
      <c r="G834"/>
    </row>
    <row r="835" spans="7:7" x14ac:dyDescent="0.2">
      <c r="G835"/>
    </row>
    <row r="836" spans="7:7" x14ac:dyDescent="0.2">
      <c r="G836"/>
    </row>
    <row r="837" spans="7:7" x14ac:dyDescent="0.2">
      <c r="G837"/>
    </row>
    <row r="838" spans="7:7" x14ac:dyDescent="0.2">
      <c r="G838"/>
    </row>
    <row r="839" spans="7:7" x14ac:dyDescent="0.2">
      <c r="G839"/>
    </row>
    <row r="840" spans="7:7" x14ac:dyDescent="0.2">
      <c r="G840"/>
    </row>
    <row r="841" spans="7:7" x14ac:dyDescent="0.2">
      <c r="G841"/>
    </row>
    <row r="842" spans="7:7" x14ac:dyDescent="0.2">
      <c r="G842"/>
    </row>
    <row r="843" spans="7:7" x14ac:dyDescent="0.2">
      <c r="G843"/>
    </row>
    <row r="844" spans="7:7" x14ac:dyDescent="0.2">
      <c r="G844"/>
    </row>
    <row r="845" spans="7:7" x14ac:dyDescent="0.2">
      <c r="G845"/>
    </row>
    <row r="846" spans="7:7" x14ac:dyDescent="0.2">
      <c r="G846"/>
    </row>
    <row r="847" spans="7:7" x14ac:dyDescent="0.2">
      <c r="G847"/>
    </row>
    <row r="848" spans="7:7" x14ac:dyDescent="0.2">
      <c r="G848"/>
    </row>
    <row r="849" spans="7:7" x14ac:dyDescent="0.2">
      <c r="G849"/>
    </row>
    <row r="850" spans="7:7" x14ac:dyDescent="0.2">
      <c r="G850"/>
    </row>
    <row r="851" spans="7:7" x14ac:dyDescent="0.2">
      <c r="G851"/>
    </row>
    <row r="852" spans="7:7" x14ac:dyDescent="0.2">
      <c r="G852"/>
    </row>
    <row r="853" spans="7:7" x14ac:dyDescent="0.2">
      <c r="G853"/>
    </row>
    <row r="854" spans="7:7" x14ac:dyDescent="0.2">
      <c r="G854"/>
    </row>
    <row r="855" spans="7:7" x14ac:dyDescent="0.2">
      <c r="G855"/>
    </row>
    <row r="856" spans="7:7" x14ac:dyDescent="0.2">
      <c r="G856"/>
    </row>
    <row r="857" spans="7:7" x14ac:dyDescent="0.2">
      <c r="G857"/>
    </row>
    <row r="858" spans="7:7" x14ac:dyDescent="0.2">
      <c r="G858"/>
    </row>
    <row r="859" spans="7:7" x14ac:dyDescent="0.2">
      <c r="G859"/>
    </row>
    <row r="860" spans="7:7" x14ac:dyDescent="0.2">
      <c r="G860"/>
    </row>
    <row r="861" spans="7:7" x14ac:dyDescent="0.2">
      <c r="G861"/>
    </row>
    <row r="862" spans="7:7" x14ac:dyDescent="0.2">
      <c r="G862"/>
    </row>
    <row r="863" spans="7:7" x14ac:dyDescent="0.2">
      <c r="G863"/>
    </row>
    <row r="864" spans="7:7" x14ac:dyDescent="0.2">
      <c r="G864"/>
    </row>
    <row r="865" spans="7:7" x14ac:dyDescent="0.2">
      <c r="G865"/>
    </row>
    <row r="866" spans="7:7" x14ac:dyDescent="0.2">
      <c r="G866"/>
    </row>
    <row r="867" spans="7:7" x14ac:dyDescent="0.2">
      <c r="G867"/>
    </row>
    <row r="868" spans="7:7" x14ac:dyDescent="0.2">
      <c r="G868"/>
    </row>
    <row r="869" spans="7:7" x14ac:dyDescent="0.2">
      <c r="G869"/>
    </row>
    <row r="870" spans="7:7" x14ac:dyDescent="0.2">
      <c r="G870"/>
    </row>
    <row r="871" spans="7:7" x14ac:dyDescent="0.2">
      <c r="G871"/>
    </row>
    <row r="872" spans="7:7" x14ac:dyDescent="0.2">
      <c r="G872"/>
    </row>
    <row r="873" spans="7:7" x14ac:dyDescent="0.2">
      <c r="G873"/>
    </row>
    <row r="874" spans="7:7" x14ac:dyDescent="0.2">
      <c r="G874"/>
    </row>
    <row r="875" spans="7:7" x14ac:dyDescent="0.2">
      <c r="G875"/>
    </row>
    <row r="876" spans="7:7" x14ac:dyDescent="0.2">
      <c r="G876"/>
    </row>
    <row r="877" spans="7:7" x14ac:dyDescent="0.2">
      <c r="G877"/>
    </row>
    <row r="878" spans="7:7" x14ac:dyDescent="0.2">
      <c r="G878"/>
    </row>
    <row r="879" spans="7:7" x14ac:dyDescent="0.2">
      <c r="G879"/>
    </row>
    <row r="880" spans="7:7" x14ac:dyDescent="0.2">
      <c r="G880"/>
    </row>
    <row r="881" spans="7:7" x14ac:dyDescent="0.2">
      <c r="G881"/>
    </row>
    <row r="882" spans="7:7" x14ac:dyDescent="0.2">
      <c r="G882"/>
    </row>
    <row r="883" spans="7:7" x14ac:dyDescent="0.2">
      <c r="G883"/>
    </row>
    <row r="884" spans="7:7" x14ac:dyDescent="0.2">
      <c r="G884"/>
    </row>
    <row r="885" spans="7:7" x14ac:dyDescent="0.2">
      <c r="G885"/>
    </row>
    <row r="886" spans="7:7" x14ac:dyDescent="0.2">
      <c r="G886"/>
    </row>
    <row r="887" spans="7:7" x14ac:dyDescent="0.2">
      <c r="G887"/>
    </row>
    <row r="888" spans="7:7" x14ac:dyDescent="0.2">
      <c r="G888"/>
    </row>
    <row r="889" spans="7:7" x14ac:dyDescent="0.2">
      <c r="G889"/>
    </row>
    <row r="890" spans="7:7" x14ac:dyDescent="0.2">
      <c r="G890"/>
    </row>
    <row r="891" spans="7:7" x14ac:dyDescent="0.2">
      <c r="G891"/>
    </row>
    <row r="892" spans="7:7" x14ac:dyDescent="0.2">
      <c r="G892"/>
    </row>
    <row r="893" spans="7:7" x14ac:dyDescent="0.2">
      <c r="G893"/>
    </row>
    <row r="894" spans="7:7" x14ac:dyDescent="0.2">
      <c r="G894"/>
    </row>
    <row r="895" spans="7:7" x14ac:dyDescent="0.2">
      <c r="G895"/>
    </row>
    <row r="896" spans="7:7" x14ac:dyDescent="0.2">
      <c r="G896"/>
    </row>
    <row r="897" spans="7:7" x14ac:dyDescent="0.2">
      <c r="G897"/>
    </row>
    <row r="898" spans="7:7" x14ac:dyDescent="0.2">
      <c r="G898"/>
    </row>
    <row r="899" spans="7:7" x14ac:dyDescent="0.2">
      <c r="G899"/>
    </row>
    <row r="900" spans="7:7" x14ac:dyDescent="0.2">
      <c r="G900"/>
    </row>
    <row r="901" spans="7:7" x14ac:dyDescent="0.2">
      <c r="G901"/>
    </row>
    <row r="902" spans="7:7" x14ac:dyDescent="0.2">
      <c r="G902"/>
    </row>
    <row r="903" spans="7:7" x14ac:dyDescent="0.2">
      <c r="G903"/>
    </row>
    <row r="904" spans="7:7" x14ac:dyDescent="0.2">
      <c r="G904"/>
    </row>
    <row r="905" spans="7:7" x14ac:dyDescent="0.2">
      <c r="G905"/>
    </row>
    <row r="906" spans="7:7" x14ac:dyDescent="0.2">
      <c r="G906"/>
    </row>
    <row r="907" spans="7:7" x14ac:dyDescent="0.2">
      <c r="G907"/>
    </row>
    <row r="908" spans="7:7" x14ac:dyDescent="0.2">
      <c r="G908"/>
    </row>
    <row r="909" spans="7:7" x14ac:dyDescent="0.2">
      <c r="G909"/>
    </row>
    <row r="910" spans="7:7" x14ac:dyDescent="0.2">
      <c r="G910"/>
    </row>
    <row r="911" spans="7:7" x14ac:dyDescent="0.2">
      <c r="G911"/>
    </row>
    <row r="912" spans="7:7" x14ac:dyDescent="0.2">
      <c r="G912"/>
    </row>
    <row r="913" spans="7:7" x14ac:dyDescent="0.2">
      <c r="G913"/>
    </row>
    <row r="914" spans="7:7" x14ac:dyDescent="0.2">
      <c r="G914"/>
    </row>
    <row r="915" spans="7:7" x14ac:dyDescent="0.2">
      <c r="G915"/>
    </row>
    <row r="916" spans="7:7" x14ac:dyDescent="0.2">
      <c r="G916"/>
    </row>
    <row r="917" spans="7:7" x14ac:dyDescent="0.2">
      <c r="G917"/>
    </row>
    <row r="918" spans="7:7" x14ac:dyDescent="0.2">
      <c r="G918"/>
    </row>
    <row r="919" spans="7:7" x14ac:dyDescent="0.2">
      <c r="G919"/>
    </row>
    <row r="920" spans="7:7" x14ac:dyDescent="0.2">
      <c r="G920"/>
    </row>
    <row r="921" spans="7:7" x14ac:dyDescent="0.2">
      <c r="G921"/>
    </row>
    <row r="922" spans="7:7" x14ac:dyDescent="0.2">
      <c r="G922"/>
    </row>
    <row r="923" spans="7:7" x14ac:dyDescent="0.2">
      <c r="G923"/>
    </row>
    <row r="924" spans="7:7" x14ac:dyDescent="0.2">
      <c r="G924"/>
    </row>
    <row r="925" spans="7:7" x14ac:dyDescent="0.2">
      <c r="G925"/>
    </row>
    <row r="926" spans="7:7" x14ac:dyDescent="0.2">
      <c r="G926"/>
    </row>
    <row r="927" spans="7:7" x14ac:dyDescent="0.2">
      <c r="G927"/>
    </row>
    <row r="928" spans="7:7" x14ac:dyDescent="0.2">
      <c r="G928"/>
    </row>
    <row r="929" spans="7:7" x14ac:dyDescent="0.2">
      <c r="G929"/>
    </row>
    <row r="930" spans="7:7" x14ac:dyDescent="0.2">
      <c r="G930"/>
    </row>
    <row r="931" spans="7:7" x14ac:dyDescent="0.2">
      <c r="G931"/>
    </row>
    <row r="932" spans="7:7" x14ac:dyDescent="0.2">
      <c r="G932"/>
    </row>
    <row r="933" spans="7:7" x14ac:dyDescent="0.2">
      <c r="G933"/>
    </row>
    <row r="934" spans="7:7" x14ac:dyDescent="0.2">
      <c r="G934"/>
    </row>
    <row r="935" spans="7:7" x14ac:dyDescent="0.2">
      <c r="G935"/>
    </row>
    <row r="936" spans="7:7" x14ac:dyDescent="0.2">
      <c r="G936"/>
    </row>
    <row r="937" spans="7:7" x14ac:dyDescent="0.2">
      <c r="G937"/>
    </row>
    <row r="938" spans="7:7" x14ac:dyDescent="0.2">
      <c r="G938"/>
    </row>
    <row r="939" spans="7:7" x14ac:dyDescent="0.2">
      <c r="G939"/>
    </row>
    <row r="940" spans="7:7" x14ac:dyDescent="0.2">
      <c r="G940"/>
    </row>
    <row r="941" spans="7:7" x14ac:dyDescent="0.2">
      <c r="G941"/>
    </row>
    <row r="942" spans="7:7" x14ac:dyDescent="0.2">
      <c r="G942"/>
    </row>
    <row r="943" spans="7:7" x14ac:dyDescent="0.2">
      <c r="G943"/>
    </row>
    <row r="944" spans="7:7" x14ac:dyDescent="0.2">
      <c r="G944"/>
    </row>
    <row r="945" spans="7:7" x14ac:dyDescent="0.2">
      <c r="G945"/>
    </row>
    <row r="946" spans="7:7" x14ac:dyDescent="0.2">
      <c r="G946"/>
    </row>
    <row r="947" spans="7:7" x14ac:dyDescent="0.2">
      <c r="G947"/>
    </row>
    <row r="948" spans="7:7" x14ac:dyDescent="0.2">
      <c r="G948"/>
    </row>
    <row r="949" spans="7:7" x14ac:dyDescent="0.2">
      <c r="G949"/>
    </row>
    <row r="950" spans="7:7" x14ac:dyDescent="0.2">
      <c r="G950"/>
    </row>
    <row r="951" spans="7:7" x14ac:dyDescent="0.2">
      <c r="G951"/>
    </row>
    <row r="952" spans="7:7" x14ac:dyDescent="0.2">
      <c r="G952"/>
    </row>
    <row r="953" spans="7:7" x14ac:dyDescent="0.2">
      <c r="G953"/>
    </row>
    <row r="954" spans="7:7" x14ac:dyDescent="0.2">
      <c r="G954"/>
    </row>
    <row r="955" spans="7:7" x14ac:dyDescent="0.2">
      <c r="G955"/>
    </row>
    <row r="956" spans="7:7" x14ac:dyDescent="0.2">
      <c r="G956"/>
    </row>
    <row r="957" spans="7:7" x14ac:dyDescent="0.2">
      <c r="G957"/>
    </row>
    <row r="958" spans="7:7" x14ac:dyDescent="0.2">
      <c r="G958"/>
    </row>
    <row r="959" spans="7:7" x14ac:dyDescent="0.2">
      <c r="G959"/>
    </row>
    <row r="960" spans="7:7" x14ac:dyDescent="0.2">
      <c r="G960"/>
    </row>
    <row r="961" spans="7:7" x14ac:dyDescent="0.2">
      <c r="G961"/>
    </row>
    <row r="962" spans="7:7" x14ac:dyDescent="0.2">
      <c r="G962"/>
    </row>
    <row r="963" spans="7:7" x14ac:dyDescent="0.2">
      <c r="G963"/>
    </row>
    <row r="964" spans="7:7" x14ac:dyDescent="0.2">
      <c r="G964"/>
    </row>
    <row r="965" spans="7:7" x14ac:dyDescent="0.2">
      <c r="G965"/>
    </row>
    <row r="966" spans="7:7" x14ac:dyDescent="0.2">
      <c r="G966"/>
    </row>
    <row r="967" spans="7:7" x14ac:dyDescent="0.2">
      <c r="G967"/>
    </row>
    <row r="968" spans="7:7" x14ac:dyDescent="0.2">
      <c r="G968"/>
    </row>
    <row r="969" spans="7:7" x14ac:dyDescent="0.2">
      <c r="G969"/>
    </row>
    <row r="970" spans="7:7" x14ac:dyDescent="0.2">
      <c r="G970"/>
    </row>
    <row r="971" spans="7:7" x14ac:dyDescent="0.2">
      <c r="G971"/>
    </row>
    <row r="972" spans="7:7" x14ac:dyDescent="0.2">
      <c r="G972"/>
    </row>
    <row r="973" spans="7:7" x14ac:dyDescent="0.2">
      <c r="G973"/>
    </row>
    <row r="974" spans="7:7" x14ac:dyDescent="0.2">
      <c r="G974"/>
    </row>
    <row r="975" spans="7:7" x14ac:dyDescent="0.2">
      <c r="G975"/>
    </row>
    <row r="976" spans="7:7" x14ac:dyDescent="0.2">
      <c r="G976"/>
    </row>
    <row r="977" spans="7:7" x14ac:dyDescent="0.2">
      <c r="G977"/>
    </row>
    <row r="978" spans="7:7" x14ac:dyDescent="0.2">
      <c r="G978"/>
    </row>
    <row r="979" spans="7:7" x14ac:dyDescent="0.2">
      <c r="G979"/>
    </row>
    <row r="980" spans="7:7" x14ac:dyDescent="0.2">
      <c r="G980"/>
    </row>
    <row r="981" spans="7:7" x14ac:dyDescent="0.2">
      <c r="G981"/>
    </row>
    <row r="982" spans="7:7" x14ac:dyDescent="0.2">
      <c r="G982"/>
    </row>
    <row r="983" spans="7:7" x14ac:dyDescent="0.2">
      <c r="G983"/>
    </row>
    <row r="984" spans="7:7" x14ac:dyDescent="0.2">
      <c r="G984"/>
    </row>
    <row r="985" spans="7:7" x14ac:dyDescent="0.2">
      <c r="G985"/>
    </row>
    <row r="986" spans="7:7" x14ac:dyDescent="0.2">
      <c r="G986"/>
    </row>
    <row r="987" spans="7:7" x14ac:dyDescent="0.2">
      <c r="G987"/>
    </row>
    <row r="988" spans="7:7" x14ac:dyDescent="0.2">
      <c r="G988"/>
    </row>
    <row r="989" spans="7:7" x14ac:dyDescent="0.2">
      <c r="G989"/>
    </row>
    <row r="990" spans="7:7" x14ac:dyDescent="0.2">
      <c r="G990"/>
    </row>
    <row r="991" spans="7:7" x14ac:dyDescent="0.2">
      <c r="G991"/>
    </row>
    <row r="992" spans="7:7" x14ac:dyDescent="0.2">
      <c r="G992"/>
    </row>
    <row r="993" spans="7:7" x14ac:dyDescent="0.2">
      <c r="G993"/>
    </row>
    <row r="994" spans="7:7" x14ac:dyDescent="0.2">
      <c r="G994"/>
    </row>
    <row r="995" spans="7:7" x14ac:dyDescent="0.2">
      <c r="G995"/>
    </row>
    <row r="996" spans="7:7" x14ac:dyDescent="0.2">
      <c r="G996"/>
    </row>
    <row r="997" spans="7:7" x14ac:dyDescent="0.2">
      <c r="G997"/>
    </row>
    <row r="998" spans="7:7" x14ac:dyDescent="0.2">
      <c r="G998"/>
    </row>
    <row r="999" spans="7:7" x14ac:dyDescent="0.2">
      <c r="G999"/>
    </row>
    <row r="1000" spans="7:7" x14ac:dyDescent="0.2">
      <c r="G1000"/>
    </row>
    <row r="1001" spans="7:7" x14ac:dyDescent="0.2">
      <c r="G1001"/>
    </row>
    <row r="1002" spans="7:7" x14ac:dyDescent="0.2">
      <c r="G1002"/>
    </row>
    <row r="1003" spans="7:7" x14ac:dyDescent="0.2">
      <c r="G1003"/>
    </row>
    <row r="1004" spans="7:7" x14ac:dyDescent="0.2">
      <c r="G1004"/>
    </row>
    <row r="1005" spans="7:7" x14ac:dyDescent="0.2">
      <c r="G1005"/>
    </row>
    <row r="1006" spans="7:7" x14ac:dyDescent="0.2">
      <c r="G1006"/>
    </row>
    <row r="1007" spans="7:7" x14ac:dyDescent="0.2">
      <c r="G1007"/>
    </row>
    <row r="1008" spans="7:7" x14ac:dyDescent="0.2">
      <c r="G1008"/>
    </row>
    <row r="1009" spans="7:7" x14ac:dyDescent="0.2">
      <c r="G1009"/>
    </row>
    <row r="1010" spans="7:7" x14ac:dyDescent="0.2">
      <c r="G1010"/>
    </row>
    <row r="1011" spans="7:7" x14ac:dyDescent="0.2">
      <c r="G1011"/>
    </row>
    <row r="1012" spans="7:7" x14ac:dyDescent="0.2">
      <c r="G1012"/>
    </row>
    <row r="1013" spans="7:7" x14ac:dyDescent="0.2">
      <c r="G1013"/>
    </row>
    <row r="1014" spans="7:7" x14ac:dyDescent="0.2">
      <c r="G1014"/>
    </row>
    <row r="1015" spans="7:7" x14ac:dyDescent="0.2">
      <c r="G1015"/>
    </row>
    <row r="1016" spans="7:7" x14ac:dyDescent="0.2">
      <c r="G1016"/>
    </row>
    <row r="1017" spans="7:7" x14ac:dyDescent="0.2">
      <c r="G1017"/>
    </row>
    <row r="1018" spans="7:7" x14ac:dyDescent="0.2">
      <c r="G1018"/>
    </row>
    <row r="1019" spans="7:7" x14ac:dyDescent="0.2">
      <c r="G1019"/>
    </row>
    <row r="1020" spans="7:7" x14ac:dyDescent="0.2">
      <c r="G1020"/>
    </row>
    <row r="1021" spans="7:7" x14ac:dyDescent="0.2">
      <c r="G1021"/>
    </row>
    <row r="1022" spans="7:7" x14ac:dyDescent="0.2">
      <c r="G1022"/>
    </row>
    <row r="1023" spans="7:7" x14ac:dyDescent="0.2">
      <c r="G1023"/>
    </row>
    <row r="1024" spans="7:7" x14ac:dyDescent="0.2">
      <c r="G1024"/>
    </row>
    <row r="1025" spans="7:7" x14ac:dyDescent="0.2">
      <c r="G1025"/>
    </row>
    <row r="1026" spans="7:7" x14ac:dyDescent="0.2">
      <c r="G1026"/>
    </row>
    <row r="1027" spans="7:7" x14ac:dyDescent="0.2">
      <c r="G1027"/>
    </row>
    <row r="1028" spans="7:7" x14ac:dyDescent="0.2">
      <c r="G1028"/>
    </row>
    <row r="1029" spans="7:7" x14ac:dyDescent="0.2">
      <c r="G1029"/>
    </row>
    <row r="1030" spans="7:7" x14ac:dyDescent="0.2">
      <c r="G1030"/>
    </row>
    <row r="1031" spans="7:7" x14ac:dyDescent="0.2">
      <c r="G1031"/>
    </row>
    <row r="1032" spans="7:7" x14ac:dyDescent="0.2">
      <c r="G1032"/>
    </row>
    <row r="1033" spans="7:7" x14ac:dyDescent="0.2">
      <c r="G1033"/>
    </row>
    <row r="1034" spans="7:7" x14ac:dyDescent="0.2">
      <c r="G1034"/>
    </row>
    <row r="1035" spans="7:7" x14ac:dyDescent="0.2">
      <c r="G1035"/>
    </row>
    <row r="1036" spans="7:7" x14ac:dyDescent="0.2">
      <c r="G1036"/>
    </row>
    <row r="1037" spans="7:7" x14ac:dyDescent="0.2">
      <c r="G1037"/>
    </row>
    <row r="1038" spans="7:7" x14ac:dyDescent="0.2">
      <c r="G1038"/>
    </row>
    <row r="1039" spans="7:7" x14ac:dyDescent="0.2">
      <c r="G1039"/>
    </row>
    <row r="1040" spans="7:7" x14ac:dyDescent="0.2">
      <c r="G1040"/>
    </row>
    <row r="1041" spans="7:7" x14ac:dyDescent="0.2">
      <c r="G1041"/>
    </row>
    <row r="1042" spans="7:7" x14ac:dyDescent="0.2">
      <c r="G1042"/>
    </row>
    <row r="1043" spans="7:7" x14ac:dyDescent="0.2">
      <c r="G1043"/>
    </row>
    <row r="1044" spans="7:7" x14ac:dyDescent="0.2">
      <c r="G1044"/>
    </row>
    <row r="1045" spans="7:7" x14ac:dyDescent="0.2">
      <c r="G1045"/>
    </row>
    <row r="1046" spans="7:7" x14ac:dyDescent="0.2">
      <c r="G1046"/>
    </row>
    <row r="1047" spans="7:7" x14ac:dyDescent="0.2">
      <c r="G1047"/>
    </row>
    <row r="1048" spans="7:7" x14ac:dyDescent="0.2">
      <c r="G1048"/>
    </row>
    <row r="1049" spans="7:7" x14ac:dyDescent="0.2">
      <c r="G1049"/>
    </row>
    <row r="1050" spans="7:7" x14ac:dyDescent="0.2">
      <c r="G1050"/>
    </row>
    <row r="1051" spans="7:7" x14ac:dyDescent="0.2">
      <c r="G1051"/>
    </row>
    <row r="1052" spans="7:7" x14ac:dyDescent="0.2">
      <c r="G1052"/>
    </row>
    <row r="1053" spans="7:7" x14ac:dyDescent="0.2">
      <c r="G1053"/>
    </row>
    <row r="1054" spans="7:7" x14ac:dyDescent="0.2">
      <c r="G1054"/>
    </row>
    <row r="1055" spans="7:7" x14ac:dyDescent="0.2">
      <c r="G1055"/>
    </row>
    <row r="1056" spans="7:7" x14ac:dyDescent="0.2">
      <c r="G1056"/>
    </row>
    <row r="1057" spans="7:7" x14ac:dyDescent="0.2">
      <c r="G1057"/>
    </row>
    <row r="1058" spans="7:7" x14ac:dyDescent="0.2">
      <c r="G1058"/>
    </row>
    <row r="1059" spans="7:7" x14ac:dyDescent="0.2">
      <c r="G1059"/>
    </row>
    <row r="1060" spans="7:7" x14ac:dyDescent="0.2">
      <c r="G1060"/>
    </row>
    <row r="1061" spans="7:7" x14ac:dyDescent="0.2">
      <c r="G1061"/>
    </row>
    <row r="1062" spans="7:7" x14ac:dyDescent="0.2">
      <c r="G1062"/>
    </row>
    <row r="1063" spans="7:7" x14ac:dyDescent="0.2">
      <c r="G1063"/>
    </row>
    <row r="1064" spans="7:7" x14ac:dyDescent="0.2">
      <c r="G1064"/>
    </row>
    <row r="1065" spans="7:7" x14ac:dyDescent="0.2">
      <c r="G1065"/>
    </row>
    <row r="1066" spans="7:7" x14ac:dyDescent="0.2">
      <c r="G1066"/>
    </row>
    <row r="1067" spans="7:7" x14ac:dyDescent="0.2">
      <c r="G1067"/>
    </row>
    <row r="1068" spans="7:7" x14ac:dyDescent="0.2">
      <c r="G1068"/>
    </row>
    <row r="1069" spans="7:7" x14ac:dyDescent="0.2">
      <c r="G1069"/>
    </row>
    <row r="1070" spans="7:7" x14ac:dyDescent="0.2">
      <c r="G1070"/>
    </row>
    <row r="1071" spans="7:7" x14ac:dyDescent="0.2">
      <c r="G1071"/>
    </row>
    <row r="1072" spans="7:7" x14ac:dyDescent="0.2">
      <c r="G1072"/>
    </row>
    <row r="1073" spans="7:7" x14ac:dyDescent="0.2">
      <c r="G1073"/>
    </row>
    <row r="1074" spans="7:7" x14ac:dyDescent="0.2">
      <c r="G1074"/>
    </row>
    <row r="1075" spans="7:7" x14ac:dyDescent="0.2">
      <c r="G1075"/>
    </row>
    <row r="1076" spans="7:7" x14ac:dyDescent="0.2">
      <c r="G1076"/>
    </row>
    <row r="1077" spans="7:7" x14ac:dyDescent="0.2">
      <c r="G1077"/>
    </row>
    <row r="1078" spans="7:7" x14ac:dyDescent="0.2">
      <c r="G1078"/>
    </row>
    <row r="1079" spans="7:7" x14ac:dyDescent="0.2">
      <c r="G1079"/>
    </row>
    <row r="1080" spans="7:7" x14ac:dyDescent="0.2">
      <c r="G1080"/>
    </row>
    <row r="1081" spans="7:7" x14ac:dyDescent="0.2">
      <c r="G1081"/>
    </row>
    <row r="1082" spans="7:7" x14ac:dyDescent="0.2">
      <c r="G1082"/>
    </row>
    <row r="1083" spans="7:7" x14ac:dyDescent="0.2">
      <c r="G1083"/>
    </row>
    <row r="1084" spans="7:7" x14ac:dyDescent="0.2">
      <c r="G1084"/>
    </row>
    <row r="1085" spans="7:7" x14ac:dyDescent="0.2">
      <c r="G1085"/>
    </row>
    <row r="1086" spans="7:7" x14ac:dyDescent="0.2">
      <c r="G1086"/>
    </row>
    <row r="1087" spans="7:7" x14ac:dyDescent="0.2">
      <c r="G1087"/>
    </row>
    <row r="1088" spans="7:7" x14ac:dyDescent="0.2">
      <c r="G1088"/>
    </row>
    <row r="1089" spans="7:7" x14ac:dyDescent="0.2">
      <c r="G1089"/>
    </row>
    <row r="1090" spans="7:7" x14ac:dyDescent="0.2">
      <c r="G1090"/>
    </row>
    <row r="1091" spans="7:7" x14ac:dyDescent="0.2">
      <c r="G1091"/>
    </row>
    <row r="1092" spans="7:7" x14ac:dyDescent="0.2">
      <c r="G1092"/>
    </row>
    <row r="1093" spans="7:7" x14ac:dyDescent="0.2">
      <c r="G1093"/>
    </row>
    <row r="1094" spans="7:7" x14ac:dyDescent="0.2">
      <c r="G1094"/>
    </row>
    <row r="1095" spans="7:7" x14ac:dyDescent="0.2">
      <c r="G1095"/>
    </row>
    <row r="1096" spans="7:7" x14ac:dyDescent="0.2">
      <c r="G1096"/>
    </row>
    <row r="1097" spans="7:7" x14ac:dyDescent="0.2">
      <c r="G1097"/>
    </row>
    <row r="1098" spans="7:7" x14ac:dyDescent="0.2">
      <c r="G1098"/>
    </row>
    <row r="1099" spans="7:7" x14ac:dyDescent="0.2">
      <c r="G1099"/>
    </row>
    <row r="1100" spans="7:7" x14ac:dyDescent="0.2">
      <c r="G1100"/>
    </row>
    <row r="1101" spans="7:7" x14ac:dyDescent="0.2">
      <c r="G1101"/>
    </row>
    <row r="1102" spans="7:7" x14ac:dyDescent="0.2">
      <c r="G1102"/>
    </row>
    <row r="1103" spans="7:7" x14ac:dyDescent="0.2">
      <c r="G1103"/>
    </row>
    <row r="1104" spans="7:7" x14ac:dyDescent="0.2">
      <c r="G1104"/>
    </row>
    <row r="1105" spans="7:7" x14ac:dyDescent="0.2">
      <c r="G1105"/>
    </row>
    <row r="1106" spans="7:7" x14ac:dyDescent="0.2">
      <c r="G1106"/>
    </row>
    <row r="1107" spans="7:7" x14ac:dyDescent="0.2">
      <c r="G1107"/>
    </row>
    <row r="1108" spans="7:7" x14ac:dyDescent="0.2">
      <c r="G1108"/>
    </row>
    <row r="1109" spans="7:7" x14ac:dyDescent="0.2">
      <c r="G1109"/>
    </row>
    <row r="1110" spans="7:7" x14ac:dyDescent="0.2">
      <c r="G1110"/>
    </row>
    <row r="1111" spans="7:7" x14ac:dyDescent="0.2">
      <c r="G1111"/>
    </row>
    <row r="1112" spans="7:7" x14ac:dyDescent="0.2">
      <c r="G1112"/>
    </row>
    <row r="1113" spans="7:7" x14ac:dyDescent="0.2">
      <c r="G1113"/>
    </row>
    <row r="1114" spans="7:7" x14ac:dyDescent="0.2">
      <c r="G1114"/>
    </row>
    <row r="1115" spans="7:7" x14ac:dyDescent="0.2">
      <c r="G1115"/>
    </row>
    <row r="1116" spans="7:7" x14ac:dyDescent="0.2">
      <c r="G1116"/>
    </row>
    <row r="1117" spans="7:7" x14ac:dyDescent="0.2">
      <c r="G1117"/>
    </row>
    <row r="1118" spans="7:7" x14ac:dyDescent="0.2">
      <c r="G1118"/>
    </row>
    <row r="1119" spans="7:7" x14ac:dyDescent="0.2">
      <c r="G1119"/>
    </row>
    <row r="1120" spans="7:7" x14ac:dyDescent="0.2">
      <c r="G1120"/>
    </row>
    <row r="1121" spans="7:7" x14ac:dyDescent="0.2">
      <c r="G1121"/>
    </row>
    <row r="1122" spans="7:7" x14ac:dyDescent="0.2">
      <c r="G1122"/>
    </row>
    <row r="1123" spans="7:7" x14ac:dyDescent="0.2">
      <c r="G1123"/>
    </row>
    <row r="1124" spans="7:7" x14ac:dyDescent="0.2">
      <c r="G1124"/>
    </row>
    <row r="1125" spans="7:7" x14ac:dyDescent="0.2">
      <c r="G1125"/>
    </row>
    <row r="1126" spans="7:7" x14ac:dyDescent="0.2">
      <c r="G1126"/>
    </row>
    <row r="1127" spans="7:7" x14ac:dyDescent="0.2">
      <c r="G1127"/>
    </row>
    <row r="1128" spans="7:7" x14ac:dyDescent="0.2">
      <c r="G1128"/>
    </row>
    <row r="1129" spans="7:7" x14ac:dyDescent="0.2">
      <c r="G1129"/>
    </row>
    <row r="1130" spans="7:7" x14ac:dyDescent="0.2">
      <c r="G1130"/>
    </row>
    <row r="1131" spans="7:7" x14ac:dyDescent="0.2">
      <c r="G1131"/>
    </row>
    <row r="1132" spans="7:7" x14ac:dyDescent="0.2">
      <c r="G1132"/>
    </row>
    <row r="1133" spans="7:7" x14ac:dyDescent="0.2">
      <c r="G1133"/>
    </row>
    <row r="1134" spans="7:7" x14ac:dyDescent="0.2">
      <c r="G1134"/>
    </row>
    <row r="1135" spans="7:7" x14ac:dyDescent="0.2">
      <c r="G1135"/>
    </row>
    <row r="1136" spans="7:7" x14ac:dyDescent="0.2">
      <c r="G1136"/>
    </row>
    <row r="1137" spans="7:7" x14ac:dyDescent="0.2">
      <c r="G1137"/>
    </row>
    <row r="1138" spans="7:7" x14ac:dyDescent="0.2">
      <c r="G1138"/>
    </row>
    <row r="1139" spans="7:7" x14ac:dyDescent="0.2">
      <c r="G1139"/>
    </row>
    <row r="1140" spans="7:7" x14ac:dyDescent="0.2">
      <c r="G1140"/>
    </row>
  </sheetData>
  <sheetProtection algorithmName="SHA-512" hashValue="Pe7vhNGlXf3PdVPXFwDTbHHGIRxgpakwoUCkNYuFweW5DNiTY5ha5uaag82+ezI383ab7oWFtQc6d/EQsc5SzQ==" saltValue="uotEXfwxkzIVehDyW+I5AA==" spinCount="100000" sheet="1" objects="1" scenarios="1" selectLockedCells="1"/>
  <dataValidations count="1">
    <dataValidation type="list" allowBlank="1" showInputMessage="1" showErrorMessage="1" sqref="D7" xr:uid="{D00DAA21-AF19-47DD-88C0-B92A8292DDE0}">
      <formula1>$G$2:$G$252</formula1>
    </dataValidation>
  </dataValidations>
  <pageMargins left="0.7" right="0.7" top="0.78740157499999996" bottom="0.78740157499999996" header="0.3" footer="0.3"/>
  <legacy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6"/>
  <dimension ref="A1:A6"/>
  <sheetViews>
    <sheetView workbookViewId="0">
      <selection activeCell="D3" sqref="D3"/>
    </sheetView>
  </sheetViews>
  <sheetFormatPr baseColWidth="10" defaultRowHeight="23.25" x14ac:dyDescent="0.35"/>
  <cols>
    <col min="1" max="16384" width="11.42578125" style="104"/>
  </cols>
  <sheetData>
    <row r="1" spans="1:1" x14ac:dyDescent="0.35">
      <c r="A1" s="104" t="s">
        <v>451</v>
      </c>
    </row>
    <row r="2" spans="1:1" x14ac:dyDescent="0.35">
      <c r="A2" s="104" t="s">
        <v>452</v>
      </c>
    </row>
    <row r="3" spans="1:1" x14ac:dyDescent="0.35">
      <c r="A3" s="104" t="s">
        <v>453</v>
      </c>
    </row>
    <row r="6" spans="1:1" x14ac:dyDescent="0.35">
      <c r="A6" s="104" t="s">
        <v>462</v>
      </c>
    </row>
  </sheetData>
  <pageMargins left="0.7" right="0.7" top="0.78740157499999996" bottom="0.78740157499999996"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8</vt:i4>
      </vt:variant>
      <vt:variant>
        <vt:lpstr>Benannte Bereiche</vt:lpstr>
      </vt:variant>
      <vt:variant>
        <vt:i4>8</vt:i4>
      </vt:variant>
    </vt:vector>
  </HeadingPairs>
  <TitlesOfParts>
    <vt:vector size="16" baseType="lpstr">
      <vt:lpstr>Deutsch</vt:lpstr>
      <vt:lpstr>Français</vt:lpstr>
      <vt:lpstr>Mehrsprachig Deutsch</vt:lpstr>
      <vt:lpstr>Mehrsprachig Franz</vt:lpstr>
      <vt:lpstr>Tabelle1</vt:lpstr>
      <vt:lpstr>Suche SOE</vt:lpstr>
      <vt:lpstr>Recherch US-Key</vt:lpstr>
      <vt:lpstr>Anleitung</vt:lpstr>
      <vt:lpstr>Deutsch!Druckbereich</vt:lpstr>
      <vt:lpstr>Français!Druckbereich</vt:lpstr>
      <vt:lpstr>'Mehrsprachig Deutsch'!Druckbereich</vt:lpstr>
      <vt:lpstr>'Mehrsprachig Franz'!Druckbereich</vt:lpstr>
      <vt:lpstr>Deutsch!Druckbereich_Deutsch</vt:lpstr>
      <vt:lpstr>Français!Druckbereich_Franz</vt:lpstr>
      <vt:lpstr>'Mehrsprachig Deutsch'!Druckbereich_MS_Deutsch</vt:lpstr>
      <vt:lpstr>'Mehrsprachig Franz'!Druckbereich_MS_Franz</vt:lpstr>
    </vt:vector>
  </TitlesOfParts>
  <Company>ADVIS AG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Zbinden Ruedi</dc:creator>
  <cp:lastModifiedBy>Rognon Patrick, BKD-AKVB-FBS</cp:lastModifiedBy>
  <cp:lastPrinted>2023-03-02T09:43:35Z</cp:lastPrinted>
  <dcterms:created xsi:type="dcterms:W3CDTF">2006-03-12T14:03:24Z</dcterms:created>
  <dcterms:modified xsi:type="dcterms:W3CDTF">2024-12-19T08:55:10Z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M_Links_Updated">
    <vt:bool>true</vt:bool>
  </property>
  <property fmtid="{D5CDD505-2E9C-101B-9397-08002B2CF9AE}" pid="3" name="MSIP_Label_74fdd986-87d9-48c6-acda-407b1ab5fef0_Enabled">
    <vt:lpwstr>true</vt:lpwstr>
  </property>
  <property fmtid="{D5CDD505-2E9C-101B-9397-08002B2CF9AE}" pid="4" name="MSIP_Label_74fdd986-87d9-48c6-acda-407b1ab5fef0_SetDate">
    <vt:lpwstr>2024-05-30T05:14:03Z</vt:lpwstr>
  </property>
  <property fmtid="{D5CDD505-2E9C-101B-9397-08002B2CF9AE}" pid="5" name="MSIP_Label_74fdd986-87d9-48c6-acda-407b1ab5fef0_Method">
    <vt:lpwstr>Standard</vt:lpwstr>
  </property>
  <property fmtid="{D5CDD505-2E9C-101B-9397-08002B2CF9AE}" pid="6" name="MSIP_Label_74fdd986-87d9-48c6-acda-407b1ab5fef0_Name">
    <vt:lpwstr>NICHT KLASSIFIZIERT</vt:lpwstr>
  </property>
  <property fmtid="{D5CDD505-2E9C-101B-9397-08002B2CF9AE}" pid="7" name="MSIP_Label_74fdd986-87d9-48c6-acda-407b1ab5fef0_SiteId">
    <vt:lpwstr>cb96f99a-a111-42d7-9f65-e111197ba4bb</vt:lpwstr>
  </property>
  <property fmtid="{D5CDD505-2E9C-101B-9397-08002B2CF9AE}" pid="8" name="MSIP_Label_74fdd986-87d9-48c6-acda-407b1ab5fef0_ActionId">
    <vt:lpwstr>d7d7e26e-85ef-4fb8-9393-b70145b6a2d5</vt:lpwstr>
  </property>
  <property fmtid="{D5CDD505-2E9C-101B-9397-08002B2CF9AE}" pid="9" name="MSIP_Label_74fdd986-87d9-48c6-acda-407b1ab5fef0_ContentBits">
    <vt:lpwstr>0</vt:lpwstr>
  </property>
</Properties>
</file>