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css\Downloads\"/>
    </mc:Choice>
  </mc:AlternateContent>
  <bookViews>
    <workbookView xWindow="12585" yWindow="-15" windowWidth="12630" windowHeight="12975" tabRatio="905"/>
  </bookViews>
  <sheets>
    <sheet name="table récapitulative" sheetId="35" r:id="rId1"/>
    <sheet name="fév." sheetId="36" r:id="rId2"/>
    <sheet name="mars" sheetId="37" r:id="rId3"/>
    <sheet name="avril" sheetId="38" r:id="rId4"/>
    <sheet name="mai" sheetId="39" r:id="rId5"/>
    <sheet name="juin" sheetId="40" r:id="rId6"/>
    <sheet name="juil." sheetId="41" r:id="rId7"/>
    <sheet name="explications" sheetId="42" r:id="rId8"/>
    <sheet name="classification des tâches" sheetId="43" r:id="rId9"/>
    <sheet name="exemple" sheetId="44" r:id="rId10"/>
  </sheets>
  <calcPr calcId="162913"/>
</workbook>
</file>

<file path=xl/calcChain.xml><?xml version="1.0" encoding="utf-8"?>
<calcChain xmlns="http://schemas.openxmlformats.org/spreadsheetml/2006/main">
  <c r="E37" i="40" l="1"/>
  <c r="E37" i="39"/>
  <c r="E37" i="38"/>
  <c r="E37" i="37"/>
  <c r="E37" i="36"/>
  <c r="D10" i="35" l="1"/>
  <c r="C10" i="35"/>
  <c r="G34" i="40" l="1"/>
  <c r="G33" i="36"/>
  <c r="G34" i="36"/>
  <c r="O5" i="35"/>
  <c r="A36" i="41"/>
  <c r="A36" i="40"/>
  <c r="A36" i="39"/>
  <c r="A36" i="38"/>
  <c r="A36" i="37"/>
  <c r="A36" i="36"/>
  <c r="J8" i="35"/>
  <c r="L5" i="35"/>
  <c r="M5" i="35"/>
  <c r="J5" i="35"/>
  <c r="D12" i="35"/>
  <c r="J2" i="35"/>
  <c r="K2" i="35"/>
  <c r="H16" i="35"/>
  <c r="B27" i="35"/>
  <c r="B26" i="35"/>
  <c r="B25" i="35"/>
  <c r="B24" i="35"/>
  <c r="B23" i="35"/>
  <c r="N2" i="35"/>
  <c r="C12" i="35"/>
  <c r="D15" i="35"/>
  <c r="J37" i="44"/>
  <c r="I37" i="44"/>
  <c r="H37" i="44"/>
  <c r="G37" i="44"/>
  <c r="E37" i="44"/>
  <c r="F34" i="44"/>
  <c r="F33" i="44"/>
  <c r="F32" i="44"/>
  <c r="F31" i="44"/>
  <c r="F30" i="44"/>
  <c r="F29" i="44"/>
  <c r="F28" i="44"/>
  <c r="F27" i="44"/>
  <c r="F26" i="44"/>
  <c r="F25" i="44"/>
  <c r="F24" i="44"/>
  <c r="F23" i="44"/>
  <c r="F22" i="44"/>
  <c r="F21" i="44"/>
  <c r="F20" i="44"/>
  <c r="F19" i="44"/>
  <c r="F18" i="44"/>
  <c r="F17" i="44"/>
  <c r="F16" i="44"/>
  <c r="F15" i="44"/>
  <c r="F14" i="44"/>
  <c r="F13" i="44"/>
  <c r="F12" i="44"/>
  <c r="F11" i="44"/>
  <c r="F10" i="44"/>
  <c r="F9" i="44"/>
  <c r="F8" i="44"/>
  <c r="F37" i="44"/>
  <c r="F7" i="44"/>
  <c r="F4" i="44"/>
  <c r="H37" i="41"/>
  <c r="E28" i="35"/>
  <c r="H37" i="40"/>
  <c r="E27" i="35"/>
  <c r="H37" i="39"/>
  <c r="E26" i="35"/>
  <c r="H37" i="38"/>
  <c r="E25" i="35"/>
  <c r="H37" i="37"/>
  <c r="E24" i="35"/>
  <c r="H37" i="36"/>
  <c r="E23" i="35" s="1"/>
  <c r="E29" i="35" s="1"/>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4" i="37"/>
  <c r="G34" i="38"/>
  <c r="G34" i="41"/>
  <c r="G33" i="41"/>
  <c r="G32"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3" i="40"/>
  <c r="G32" i="40"/>
  <c r="G31" i="40"/>
  <c r="G30" i="40"/>
  <c r="G29" i="40"/>
  <c r="G28" i="40"/>
  <c r="G27" i="40"/>
  <c r="G26" i="40"/>
  <c r="G25" i="40"/>
  <c r="G24" i="40"/>
  <c r="G23" i="40"/>
  <c r="G22" i="40"/>
  <c r="G21" i="40"/>
  <c r="G20" i="40"/>
  <c r="G19" i="40"/>
  <c r="G18" i="40"/>
  <c r="G17" i="40"/>
  <c r="G16" i="40"/>
  <c r="G15" i="40"/>
  <c r="G14" i="40"/>
  <c r="G13" i="40"/>
  <c r="G12" i="40"/>
  <c r="G11" i="40"/>
  <c r="G10" i="40"/>
  <c r="G9" i="40"/>
  <c r="G8" i="40"/>
  <c r="G7" i="40"/>
  <c r="G6" i="40"/>
  <c r="G5" i="40"/>
  <c r="G37" i="40"/>
  <c r="D27" i="35"/>
  <c r="G4" i="40"/>
  <c r="G33" i="38"/>
  <c r="G32" i="38"/>
  <c r="G31" i="38"/>
  <c r="G30" i="38"/>
  <c r="G29" i="38"/>
  <c r="G28" i="38"/>
  <c r="G27" i="38"/>
  <c r="G26" i="38"/>
  <c r="G25" i="38"/>
  <c r="G24" i="38"/>
  <c r="G23" i="38"/>
  <c r="G22" i="38"/>
  <c r="G21" i="38"/>
  <c r="G20" i="38"/>
  <c r="G19" i="38"/>
  <c r="G18" i="38"/>
  <c r="G17" i="38"/>
  <c r="G16" i="38"/>
  <c r="G15" i="38"/>
  <c r="G14" i="38"/>
  <c r="G13" i="38"/>
  <c r="G12" i="38"/>
  <c r="G11" i="38"/>
  <c r="G10" i="38"/>
  <c r="G9" i="38"/>
  <c r="G8" i="38"/>
  <c r="G7" i="38"/>
  <c r="G6" i="38"/>
  <c r="G5" i="38"/>
  <c r="G4" i="38"/>
  <c r="G5" i="37"/>
  <c r="G6" i="37"/>
  <c r="G7" i="37"/>
  <c r="G8" i="37"/>
  <c r="G9" i="37"/>
  <c r="G10" i="37"/>
  <c r="G11" i="37"/>
  <c r="G12" i="37"/>
  <c r="G13" i="37"/>
  <c r="G14" i="37"/>
  <c r="G15" i="37"/>
  <c r="G16" i="37"/>
  <c r="G17" i="37"/>
  <c r="G18" i="37"/>
  <c r="G19" i="37"/>
  <c r="G20" i="37"/>
  <c r="G21" i="37"/>
  <c r="G22" i="37"/>
  <c r="G23" i="37"/>
  <c r="G24" i="37"/>
  <c r="G25" i="37"/>
  <c r="G26" i="37"/>
  <c r="G27" i="37"/>
  <c r="G28" i="37"/>
  <c r="G29" i="37"/>
  <c r="G30" i="37"/>
  <c r="G31" i="37"/>
  <c r="G32" i="37"/>
  <c r="G33" i="37"/>
  <c r="G4" i="37"/>
  <c r="G5" i="36"/>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4" i="36"/>
  <c r="I37" i="36"/>
  <c r="F23" i="35" s="1"/>
  <c r="F29" i="35" s="1"/>
  <c r="I37" i="37"/>
  <c r="F24" i="35"/>
  <c r="I37" i="38"/>
  <c r="I37" i="39"/>
  <c r="I37" i="40"/>
  <c r="F27" i="35"/>
  <c r="I37" i="41"/>
  <c r="F28" i="35"/>
  <c r="D8" i="35"/>
  <c r="D11" i="35"/>
  <c r="D19" i="35"/>
  <c r="G3" i="35"/>
  <c r="F3" i="35" s="1"/>
  <c r="A1" i="37" s="1"/>
  <c r="A4" i="37" s="1"/>
  <c r="F26" i="35"/>
  <c r="F25" i="35"/>
  <c r="A35" i="39"/>
  <c r="F35" i="39"/>
  <c r="F37" i="39"/>
  <c r="C26" i="35"/>
  <c r="A35" i="36"/>
  <c r="F35" i="36"/>
  <c r="F37" i="36"/>
  <c r="C23" i="35"/>
  <c r="C29" i="35" s="1"/>
  <c r="F19" i="35" s="1"/>
  <c r="A35" i="37"/>
  <c r="F35" i="37"/>
  <c r="F37" i="37"/>
  <c r="C24" i="35"/>
  <c r="A35" i="38"/>
  <c r="F35" i="38"/>
  <c r="F37" i="38"/>
  <c r="C25" i="35"/>
  <c r="A35" i="40"/>
  <c r="F35" i="40"/>
  <c r="F37" i="40"/>
  <c r="C27" i="35"/>
  <c r="A35" i="41"/>
  <c r="F35" i="41"/>
  <c r="F37" i="41"/>
  <c r="C28" i="35"/>
  <c r="A1" i="36"/>
  <c r="A4" i="36" s="1"/>
  <c r="B4" i="36" s="1"/>
  <c r="E36" i="38"/>
  <c r="E36" i="41"/>
  <c r="E37" i="41"/>
  <c r="B28" i="35"/>
  <c r="E36" i="36"/>
  <c r="E36" i="40"/>
  <c r="E36" i="37"/>
  <c r="E36" i="39"/>
  <c r="A5" i="36"/>
  <c r="K36" i="36"/>
  <c r="K37" i="36"/>
  <c r="H23" i="35" s="1"/>
  <c r="H29" i="35" s="1"/>
  <c r="F18" i="35" s="1"/>
  <c r="G36" i="40"/>
  <c r="J36" i="41"/>
  <c r="J37" i="41"/>
  <c r="G28" i="35"/>
  <c r="K36" i="37"/>
  <c r="K37" i="37"/>
  <c r="H24" i="35"/>
  <c r="J36" i="39"/>
  <c r="J37" i="39"/>
  <c r="G26" i="35"/>
  <c r="K36" i="40"/>
  <c r="K37" i="40"/>
  <c r="H27" i="35"/>
  <c r="J36" i="40"/>
  <c r="J37" i="40"/>
  <c r="G27" i="35"/>
  <c r="J36" i="36"/>
  <c r="J37" i="36"/>
  <c r="G23" i="35" s="1"/>
  <c r="G29" i="35" s="1"/>
  <c r="F17" i="35" s="1"/>
  <c r="K36" i="39"/>
  <c r="K37" i="39"/>
  <c r="H26" i="35"/>
  <c r="G36" i="39"/>
  <c r="G37" i="39"/>
  <c r="D26" i="35"/>
  <c r="G36" i="36"/>
  <c r="G36" i="41"/>
  <c r="K36" i="41"/>
  <c r="K37" i="41"/>
  <c r="H28" i="35"/>
  <c r="D16" i="35"/>
  <c r="D18" i="35"/>
  <c r="D17" i="35"/>
  <c r="G12" i="35"/>
  <c r="F11" i="35"/>
  <c r="K36" i="38"/>
  <c r="K37" i="38"/>
  <c r="H25" i="35"/>
  <c r="I26" i="35"/>
  <c r="D1" i="36"/>
  <c r="I27" i="35"/>
  <c r="G37" i="36"/>
  <c r="D23" i="35"/>
  <c r="G37" i="41"/>
  <c r="D28" i="35"/>
  <c r="I28" i="35"/>
  <c r="J36" i="37"/>
  <c r="J37" i="37"/>
  <c r="G24" i="35"/>
  <c r="G36" i="37"/>
  <c r="G37" i="37"/>
  <c r="D24" i="35"/>
  <c r="G37" i="38"/>
  <c r="D25" i="35"/>
  <c r="I25" i="35"/>
  <c r="G36" i="38"/>
  <c r="J36" i="38"/>
  <c r="J37" i="38"/>
  <c r="G25" i="35"/>
  <c r="A1" i="38"/>
  <c r="A1" i="39" s="1"/>
  <c r="A1" i="40" s="1"/>
  <c r="I24" i="35"/>
  <c r="B29" i="35" l="1"/>
  <c r="F15" i="35" s="1"/>
  <c r="H15" i="35" s="1"/>
  <c r="I23" i="35"/>
  <c r="D29" i="35"/>
  <c r="A4" i="40"/>
  <c r="A1" i="41"/>
  <c r="A4" i="41" s="1"/>
  <c r="A5" i="37"/>
  <c r="B4" i="37"/>
  <c r="D33" i="36" s="1"/>
  <c r="C33" i="36"/>
  <c r="B5" i="36"/>
  <c r="A6" i="36"/>
  <c r="A4" i="38"/>
  <c r="A4" i="39"/>
  <c r="H17" i="35" l="1"/>
  <c r="H18" i="35" s="1"/>
  <c r="I29" i="35"/>
  <c r="F16" i="35"/>
  <c r="A7" i="36"/>
  <c r="B6" i="36"/>
  <c r="A6" i="37"/>
  <c r="B5" i="37"/>
  <c r="A5" i="38"/>
  <c r="B4" i="38"/>
  <c r="A5" i="41"/>
  <c r="B4" i="41"/>
  <c r="B4" i="39"/>
  <c r="A5" i="39"/>
  <c r="A5" i="40"/>
  <c r="B4" i="40"/>
  <c r="E16" i="35" l="1"/>
  <c r="E18" i="35"/>
  <c r="E17" i="35"/>
  <c r="A6" i="41"/>
  <c r="B5" i="41"/>
  <c r="B5" i="38"/>
  <c r="A6" i="38"/>
  <c r="B5" i="39"/>
  <c r="A6" i="39"/>
  <c r="B7" i="36"/>
  <c r="A8" i="36"/>
  <c r="A6" i="40"/>
  <c r="B5" i="40"/>
  <c r="B6" i="37"/>
  <c r="A7" i="37"/>
  <c r="B7" i="37" l="1"/>
  <c r="A8" i="37"/>
  <c r="A7" i="40"/>
  <c r="B6" i="40"/>
  <c r="B6" i="41"/>
  <c r="A7" i="41"/>
  <c r="B8" i="36"/>
  <c r="A9" i="36"/>
  <c r="A7" i="39"/>
  <c r="B6" i="39"/>
  <c r="B6" i="38"/>
  <c r="A7" i="38"/>
  <c r="B8" i="37" l="1"/>
  <c r="A9" i="37"/>
  <c r="B9" i="36"/>
  <c r="A10" i="36"/>
  <c r="A8" i="41"/>
  <c r="B7" i="41"/>
  <c r="A8" i="38"/>
  <c r="B7" i="38"/>
  <c r="A8" i="40"/>
  <c r="B7" i="40"/>
  <c r="A8" i="39"/>
  <c r="B7" i="39"/>
  <c r="B8" i="38" l="1"/>
  <c r="A9" i="38"/>
  <c r="A9" i="41"/>
  <c r="B8" i="41"/>
  <c r="A11" i="36"/>
  <c r="B10" i="36"/>
  <c r="A9" i="39"/>
  <c r="B8" i="39"/>
  <c r="B9" i="37"/>
  <c r="A10" i="37"/>
  <c r="B8" i="40"/>
  <c r="A9" i="40"/>
  <c r="A10" i="39" l="1"/>
  <c r="B9" i="39"/>
  <c r="B11" i="36"/>
  <c r="A12" i="36"/>
  <c r="B9" i="40"/>
  <c r="A10" i="40"/>
  <c r="A10" i="41"/>
  <c r="B9" i="41"/>
  <c r="B10" i="37"/>
  <c r="A11" i="37"/>
  <c r="B9" i="38"/>
  <c r="A10" i="38"/>
  <c r="B10" i="40" l="1"/>
  <c r="A11" i="40"/>
  <c r="A11" i="38"/>
  <c r="B10" i="38"/>
  <c r="B12" i="36"/>
  <c r="A13" i="36"/>
  <c r="A11" i="41"/>
  <c r="B10" i="41"/>
  <c r="B11" i="37"/>
  <c r="A12" i="37"/>
  <c r="B10" i="39"/>
  <c r="A11" i="39"/>
  <c r="B11" i="41" l="1"/>
  <c r="A12" i="41"/>
  <c r="A14" i="36"/>
  <c r="B13" i="36"/>
  <c r="A12" i="39"/>
  <c r="B11" i="39"/>
  <c r="B11" i="38"/>
  <c r="A12" i="38"/>
  <c r="B12" i="37"/>
  <c r="A13" i="37"/>
  <c r="B11" i="40"/>
  <c r="A12" i="40"/>
  <c r="B14" i="36" l="1"/>
  <c r="A15" i="36"/>
  <c r="B12" i="41"/>
  <c r="A13" i="41"/>
  <c r="B12" i="38"/>
  <c r="A13" i="38"/>
  <c r="B12" i="39"/>
  <c r="A13" i="39"/>
  <c r="B12" i="40"/>
  <c r="A13" i="40"/>
  <c r="A14" i="37"/>
  <c r="B13" i="37"/>
  <c r="B13" i="39" l="1"/>
  <c r="A14" i="39"/>
  <c r="B13" i="41"/>
  <c r="A14" i="41"/>
  <c r="A15" i="37"/>
  <c r="B14" i="37"/>
  <c r="B13" i="40"/>
  <c r="A14" i="40"/>
  <c r="A16" i="36"/>
  <c r="B15" i="36"/>
  <c r="A14" i="38"/>
  <c r="B13" i="38"/>
  <c r="A15" i="40" l="1"/>
  <c r="B14" i="40"/>
  <c r="A15" i="39"/>
  <c r="B14" i="39"/>
  <c r="B15" i="37"/>
  <c r="A16" i="37"/>
  <c r="A15" i="41"/>
  <c r="B14" i="41"/>
  <c r="A15" i="38"/>
  <c r="B14" i="38"/>
  <c r="A17" i="36"/>
  <c r="B16" i="36"/>
  <c r="B15" i="40" l="1"/>
  <c r="A16" i="40"/>
  <c r="B15" i="38"/>
  <c r="A16" i="38"/>
  <c r="B15" i="41"/>
  <c r="A16" i="41"/>
  <c r="B16" i="37"/>
  <c r="A17" i="37"/>
  <c r="B17" i="36"/>
  <c r="A18" i="36"/>
  <c r="A16" i="39"/>
  <c r="B15" i="39"/>
  <c r="B16" i="40" l="1"/>
  <c r="A17" i="40"/>
  <c r="B17" i="37"/>
  <c r="A18" i="37"/>
  <c r="B16" i="41"/>
  <c r="A17" i="41"/>
  <c r="B16" i="38"/>
  <c r="A17" i="38"/>
  <c r="B16" i="39"/>
  <c r="A17" i="39"/>
  <c r="B18" i="36"/>
  <c r="A19" i="36"/>
  <c r="A18" i="41" l="1"/>
  <c r="B17" i="41"/>
  <c r="B19" i="36"/>
  <c r="A20" i="36"/>
  <c r="B18" i="37"/>
  <c r="A19" i="37"/>
  <c r="B17" i="38"/>
  <c r="A18" i="38"/>
  <c r="B17" i="39"/>
  <c r="A18" i="39"/>
  <c r="B17" i="40"/>
  <c r="A18" i="40"/>
  <c r="B18" i="38" l="1"/>
  <c r="A19" i="38"/>
  <c r="A20" i="37"/>
  <c r="B19" i="37"/>
  <c r="B18" i="40"/>
  <c r="A19" i="40"/>
  <c r="A21" i="36"/>
  <c r="B20" i="36"/>
  <c r="A19" i="39"/>
  <c r="B18" i="39"/>
  <c r="A19" i="41"/>
  <c r="B18" i="41"/>
  <c r="B19" i="40" l="1"/>
  <c r="A20" i="40"/>
  <c r="B21" i="36"/>
  <c r="A22" i="36"/>
  <c r="A20" i="41"/>
  <c r="B19" i="41"/>
  <c r="B20" i="37"/>
  <c r="A21" i="37"/>
  <c r="A20" i="38"/>
  <c r="B19" i="38"/>
  <c r="B19" i="39"/>
  <c r="A20" i="39"/>
  <c r="A22" i="37" l="1"/>
  <c r="B21" i="37"/>
  <c r="B20" i="41"/>
  <c r="A21" i="41"/>
  <c r="A21" i="39"/>
  <c r="B20" i="39"/>
  <c r="A23" i="36"/>
  <c r="B22" i="36"/>
  <c r="B20" i="40"/>
  <c r="A21" i="40"/>
  <c r="A21" i="38"/>
  <c r="B20" i="38"/>
  <c r="A22" i="39" l="1"/>
  <c r="B21" i="39"/>
  <c r="A24" i="36"/>
  <c r="B23" i="36"/>
  <c r="B21" i="41"/>
  <c r="A22" i="41"/>
  <c r="A22" i="38"/>
  <c r="B21" i="38"/>
  <c r="A22" i="40"/>
  <c r="B21" i="40"/>
  <c r="B22" i="37"/>
  <c r="A23" i="37"/>
  <c r="B22" i="38" l="1"/>
  <c r="A23" i="38"/>
  <c r="A23" i="41"/>
  <c r="B22" i="41"/>
  <c r="B23" i="37"/>
  <c r="A24" i="37"/>
  <c r="A25" i="36"/>
  <c r="B24" i="36"/>
  <c r="A23" i="40"/>
  <c r="B22" i="40"/>
  <c r="A23" i="39"/>
  <c r="B22" i="39"/>
  <c r="A25" i="37" l="1"/>
  <c r="B24" i="37"/>
  <c r="A26" i="36"/>
  <c r="B25" i="36"/>
  <c r="B23" i="38"/>
  <c r="A24" i="38"/>
  <c r="A24" i="39"/>
  <c r="B23" i="39"/>
  <c r="B23" i="41"/>
  <c r="A24" i="41"/>
  <c r="A24" i="40"/>
  <c r="B23" i="40"/>
  <c r="B24" i="39" l="1"/>
  <c r="A25" i="39"/>
  <c r="B24" i="38"/>
  <c r="A25" i="38"/>
  <c r="B24" i="40"/>
  <c r="A25" i="40"/>
  <c r="A27" i="36"/>
  <c r="B26" i="36"/>
  <c r="B24" i="41"/>
  <c r="A25" i="41"/>
  <c r="B25" i="37"/>
  <c r="A26" i="37"/>
  <c r="A26" i="40" l="1"/>
  <c r="B25" i="40"/>
  <c r="B26" i="37"/>
  <c r="A27" i="37"/>
  <c r="B25" i="38"/>
  <c r="A26" i="38"/>
  <c r="A28" i="36"/>
  <c r="B27" i="36"/>
  <c r="B25" i="41"/>
  <c r="A26" i="41"/>
  <c r="A26" i="39"/>
  <c r="B25" i="39"/>
  <c r="B28" i="36" l="1"/>
  <c r="A29" i="36"/>
  <c r="B26" i="38"/>
  <c r="A27" i="38"/>
  <c r="B27" i="37"/>
  <c r="A28" i="37"/>
  <c r="A27" i="41"/>
  <c r="B26" i="41"/>
  <c r="A27" i="39"/>
  <c r="B26" i="39"/>
  <c r="B26" i="40"/>
  <c r="A27" i="40"/>
  <c r="B27" i="41" l="1"/>
  <c r="A28" i="41"/>
  <c r="A30" i="36"/>
  <c r="B29" i="36"/>
  <c r="B28" i="37"/>
  <c r="A29" i="37"/>
  <c r="A28" i="40"/>
  <c r="B27" i="40"/>
  <c r="B27" i="38"/>
  <c r="A28" i="38"/>
  <c r="B27" i="39"/>
  <c r="A28" i="39"/>
  <c r="B28" i="41" l="1"/>
  <c r="A29" i="41"/>
  <c r="B28" i="38"/>
  <c r="A29" i="38"/>
  <c r="A29" i="39"/>
  <c r="B28" i="39"/>
  <c r="A29" i="40"/>
  <c r="B28" i="40"/>
  <c r="A30" i="37"/>
  <c r="B29" i="37"/>
  <c r="B30" i="36"/>
  <c r="A31" i="36"/>
  <c r="A30" i="38" l="1"/>
  <c r="B29" i="38"/>
  <c r="B29" i="39"/>
  <c r="A30" i="39"/>
  <c r="B29" i="40"/>
  <c r="A30" i="40"/>
  <c r="B29" i="41"/>
  <c r="A30" i="41"/>
  <c r="B31" i="36"/>
  <c r="A32" i="36"/>
  <c r="B32" i="36" s="1"/>
  <c r="B30" i="37"/>
  <c r="A31" i="37"/>
  <c r="A31" i="41" l="1"/>
  <c r="B30" i="41"/>
  <c r="B30" i="40"/>
  <c r="A31" i="40"/>
  <c r="B31" i="37"/>
  <c r="A32" i="37"/>
  <c r="B30" i="39"/>
  <c r="A31" i="39"/>
  <c r="B30" i="38"/>
  <c r="A31" i="38"/>
  <c r="B31" i="38" l="1"/>
  <c r="A32" i="38"/>
  <c r="B31" i="40"/>
  <c r="A32" i="40"/>
  <c r="A32" i="41"/>
  <c r="B31" i="41"/>
  <c r="A32" i="39"/>
  <c r="B31" i="39"/>
  <c r="A33" i="37"/>
  <c r="B32" i="37"/>
  <c r="A33" i="39" l="1"/>
  <c r="B32" i="39"/>
  <c r="B33" i="37"/>
  <c r="A34" i="37"/>
  <c r="B34" i="37" s="1"/>
  <c r="A33" i="41"/>
  <c r="B32" i="41"/>
  <c r="B32" i="40"/>
  <c r="A33" i="40"/>
  <c r="B33" i="40" s="1"/>
  <c r="B32" i="38"/>
  <c r="A33" i="38"/>
  <c r="B33" i="38" s="1"/>
  <c r="A34" i="39" l="1"/>
  <c r="B34" i="39" s="1"/>
  <c r="B33" i="39"/>
  <c r="B33" i="41"/>
  <c r="A34" i="41"/>
  <c r="B34" i="41" s="1"/>
</calcChain>
</file>

<file path=xl/sharedStrings.xml><?xml version="1.0" encoding="utf-8"?>
<sst xmlns="http://schemas.openxmlformats.org/spreadsheetml/2006/main" count="305" uniqueCount="169">
  <si>
    <t>2005/06</t>
  </si>
  <si>
    <t>2006/07</t>
  </si>
  <si>
    <t>2007/08</t>
  </si>
  <si>
    <t>2009/10</t>
  </si>
  <si>
    <t>Cockpit:</t>
  </si>
  <si>
    <t>Beschäftigungsgrad</t>
  </si>
  <si>
    <t>Wegzeitlektionen</t>
  </si>
  <si>
    <t>2014/15</t>
  </si>
  <si>
    <t>2015/16</t>
  </si>
  <si>
    <t>2016/17</t>
  </si>
  <si>
    <t>2017/18</t>
  </si>
  <si>
    <t>2018/19</t>
  </si>
  <si>
    <t>2019/20</t>
  </si>
  <si>
    <t>Schuljahr</t>
  </si>
  <si>
    <t>Beginn 2. Sem.</t>
  </si>
  <si>
    <t>prop. Erhöhung AE</t>
  </si>
  <si>
    <t>Erhöhung AE ger.</t>
  </si>
  <si>
    <t>2e semestre</t>
  </si>
  <si>
    <t>Prénom nom</t>
  </si>
  <si>
    <t>Leçons obligatoires:</t>
  </si>
  <si>
    <t>Nombre de semaines d'école:</t>
  </si>
  <si>
    <t>Report du semestre précédent (heures entières):</t>
  </si>
  <si>
    <t>Année scolaire:</t>
  </si>
  <si>
    <t>Décharge horaire:</t>
  </si>
  <si>
    <t>TT enseignement, conseil, encadrement</t>
  </si>
  <si>
    <t>heures réglem. (85%):</t>
  </si>
  <si>
    <t>tot. TT en h par semestre</t>
  </si>
  <si>
    <t>TT collaboration</t>
  </si>
  <si>
    <t>heures réglem. (12%):</t>
  </si>
  <si>
    <t>TT réglem:</t>
  </si>
  <si>
    <t>TT formation continue</t>
  </si>
  <si>
    <t>heures réglem. (3%):</t>
  </si>
  <si>
    <t>TT effectué:</t>
  </si>
  <si>
    <t>Contrôle des leçons</t>
  </si>
  <si>
    <t>leçons réglem.:</t>
  </si>
  <si>
    <t>leçons effectuées:</t>
  </si>
  <si>
    <t>solde TT:</t>
  </si>
  <si>
    <t>Mois</t>
  </si>
  <si>
    <t>Total TT
par mois</t>
  </si>
  <si>
    <t>février</t>
  </si>
  <si>
    <t>mars</t>
  </si>
  <si>
    <t>avril</t>
  </si>
  <si>
    <t>mai</t>
  </si>
  <si>
    <t>juin</t>
  </si>
  <si>
    <t>juillet</t>
  </si>
  <si>
    <t>Jour</t>
  </si>
  <si>
    <t>Ecole(s) / lieu(x)</t>
  </si>
  <si>
    <t>Total mois</t>
  </si>
  <si>
    <t xml:space="preserve">
(leçons)</t>
  </si>
  <si>
    <t>enseignement
(heures)</t>
  </si>
  <si>
    <t>préparation et suivi
(heures)</t>
  </si>
  <si>
    <t>conseil, encadrement
(heures)</t>
  </si>
  <si>
    <t>TT
Enseignement, éducation, conseil et encadrement</t>
  </si>
  <si>
    <t>TT 
collaboration</t>
  </si>
  <si>
    <t>TT 
formation continue</t>
  </si>
  <si>
    <t xml:space="preserve">
(heures)</t>
  </si>
  <si>
    <r>
      <t xml:space="preserve">Contrôle des leçons </t>
    </r>
    <r>
      <rPr>
        <sz val="10"/>
        <color indexed="63"/>
        <rFont val="Arial"/>
        <family val="2"/>
      </rPr>
      <t>(leçons approuvées pour les déplacements incluses)</t>
    </r>
  </si>
  <si>
    <t>Explications concernant la saisie du temps de travail</t>
  </si>
  <si>
    <r>
      <t xml:space="preserve">
2. Dans la cellule "</t>
    </r>
    <r>
      <rPr>
        <b/>
        <sz val="10"/>
        <rFont val="Arial"/>
        <family val="2"/>
      </rPr>
      <t>report du semestre précédent</t>
    </r>
    <r>
      <rPr>
        <sz val="10"/>
        <rFont val="Arial"/>
      </rPr>
      <t>", il est possible, à l'instar de la réglementation en vigueur pour l'administration cantonale, de reporter d'un semestre à l'autre un solde horaire positif ou négatif. Pour un engagement à 100%, ce solde peut varier dans une fourchette d</t>
    </r>
    <r>
      <rPr>
        <sz val="10"/>
        <rFont val="Arial"/>
        <family val="2"/>
      </rPr>
      <t>e plus à</t>
    </r>
    <r>
      <rPr>
        <sz val="10"/>
        <rFont val="Arial"/>
      </rPr>
      <t xml:space="preserve"> moins 100 heures. Attention, le temps effectué en plus dans le cadre de la formation continue ne peut pas être reporté ici. La compensation se fait au sein du domaine "formation continue".</t>
    </r>
  </si>
  <si>
    <r>
      <t>3. Les horaires de travail peuvent être saisis pour chaque journée de travail dans les différentes feuilles de calcul (onglets correspondant à chaque mois en bas de page). Dans une cellu</t>
    </r>
    <r>
      <rPr>
        <sz val="10"/>
        <rFont val="Arial"/>
        <family val="2"/>
      </rPr>
      <t>le, le renvoi à la ligne est possible</t>
    </r>
    <r>
      <rPr>
        <sz val="10"/>
        <rFont val="Arial"/>
      </rPr>
      <t xml:space="preserve"> en appuyant sur les touches </t>
    </r>
    <r>
      <rPr>
        <b/>
        <sz val="10"/>
        <rFont val="Arial"/>
        <family val="2"/>
      </rPr>
      <t>"Alt" et "Enter"</t>
    </r>
    <r>
      <rPr>
        <sz val="10"/>
        <rFont val="Arial"/>
      </rPr>
      <t>.</t>
    </r>
  </si>
  <si>
    <r>
      <t xml:space="preserve">5. La valeur de la colonne </t>
    </r>
    <r>
      <rPr>
        <b/>
        <sz val="10"/>
        <rFont val="Arial"/>
        <family val="2"/>
      </rPr>
      <t>"Enseignement"</t>
    </r>
    <r>
      <rPr>
        <sz val="10"/>
        <rFont val="Arial"/>
        <family val="2"/>
      </rPr>
      <t xml:space="preserve"> s'inscrit automatiquement (1 leçon = 45 mn). Par contre, la valeur saisie dans la colonne </t>
    </r>
    <r>
      <rPr>
        <b/>
        <sz val="10"/>
        <rFont val="Arial"/>
        <family val="2"/>
      </rPr>
      <t>"Préparation et suivi"</t>
    </r>
    <r>
      <rPr>
        <sz val="10"/>
        <rFont val="Arial"/>
        <family val="2"/>
      </rPr>
      <t xml:space="preserve"> est variable et correspond au temps de travail effectif. La valeur doit être saisie sous forme décimale et non en heures et en minutes (ex.: 1h30 = 1.5h).</t>
    </r>
  </si>
  <si>
    <r>
      <t>6. Dans la colonne</t>
    </r>
    <r>
      <rPr>
        <b/>
        <sz val="10"/>
        <rFont val="Arial"/>
        <family val="2"/>
      </rPr>
      <t xml:space="preserve"> "Conseil, encadrement"</t>
    </r>
    <r>
      <rPr>
        <sz val="10"/>
        <rFont val="Arial"/>
      </rPr>
      <t>, le temps de travail peut être saisi en fonction du temps de travail effectif (saisie sous forme décimale). Dans la feuille "classification des tâches" figurent les tâches qui peuvent être saisies dans cette colonne.</t>
    </r>
  </si>
  <si>
    <r>
      <t xml:space="preserve">7. Dans la colonne </t>
    </r>
    <r>
      <rPr>
        <b/>
        <sz val="10"/>
        <rFont val="Arial"/>
        <family val="2"/>
      </rPr>
      <t>"TT collaboration"</t>
    </r>
    <r>
      <rPr>
        <sz val="10"/>
        <rFont val="Arial"/>
      </rPr>
      <t>, le temps de travail peut être saisi en fonction du temps de travail effectif (saisie sous forme décimale). Dans la feuille "classification des tâches" figurent les tâches qui peuvent être saisies dans cette colonne.</t>
    </r>
  </si>
  <si>
    <r>
      <t xml:space="preserve">
8. Dans la colonn</t>
    </r>
    <r>
      <rPr>
        <sz val="10"/>
        <rFont val="Arial"/>
        <family val="2"/>
      </rPr>
      <t xml:space="preserve">e </t>
    </r>
    <r>
      <rPr>
        <b/>
        <sz val="10"/>
        <rFont val="Arial"/>
        <family val="2"/>
      </rPr>
      <t xml:space="preserve">"Formation continue", </t>
    </r>
    <r>
      <rPr>
        <sz val="10"/>
        <rFont val="Arial"/>
        <family val="2"/>
      </rPr>
      <t>il est possible de saisir</t>
    </r>
    <r>
      <rPr>
        <b/>
        <sz val="10"/>
        <rFont val="Arial"/>
        <family val="2"/>
      </rPr>
      <t xml:space="preserve"> </t>
    </r>
    <r>
      <rPr>
        <sz val="10"/>
        <rFont val="Arial"/>
      </rPr>
      <t>le temps consacré à la formation continue au sens de l'OSE.</t>
    </r>
  </si>
  <si>
    <t>Saisie du temps de travail: classification des tâches</t>
  </si>
  <si>
    <t>Colonne "Contrôle des leçons"</t>
  </si>
  <si>
    <r>
      <t>Enseignement dis</t>
    </r>
    <r>
      <rPr>
        <sz val="10"/>
        <rFont val="Arial"/>
      </rPr>
      <t>pensé dans le cadre d'une collaboration (enseignement intégré, enseignement en tandem, etc.)</t>
    </r>
  </si>
  <si>
    <t>Assistance lors de manifestations scolaires particulières</t>
  </si>
  <si>
    <t>Colonne "Préparation et suivi"</t>
  </si>
  <si>
    <t xml:space="preserve">Colonne permettant de saisir le temps consacré à la préparation et au suivi des leçons ainsi qu'aux tâches administratives, à l'évaluation du travail des élèves, à la rédaction de rapports, etc. </t>
  </si>
  <si>
    <t xml:space="preserve">Colonne "Conseil, encadrement" </t>
  </si>
  <si>
    <t>Colonne permettant de saisir le temps consacré aux tâches suivantes:</t>
  </si>
  <si>
    <t>Entretiens de conseil avec les élèves</t>
  </si>
  <si>
    <t>Entretiens de conseil avec le corps enseignant</t>
  </si>
  <si>
    <t>Entretiens de conseil avec les parents ou les représentants légaux</t>
  </si>
  <si>
    <t>Préparation et suivi d'entretiens de conseil</t>
  </si>
  <si>
    <t xml:space="preserve">Participation à des réunions avec les parents </t>
  </si>
  <si>
    <t>Colonne "TT collaboration"</t>
  </si>
  <si>
    <t>Participation à des séances pédag., à des conférences pédag., à des séances de commissions scolaires</t>
  </si>
  <si>
    <t>Collaboration à des groupes de travail (développement de l'enseignement ou de l'école, projets scolaires, etc.)</t>
  </si>
  <si>
    <t>Entretiens avec le corps enseignant, les parents, les représentants légaux</t>
  </si>
  <si>
    <t>Réunions avec des services de consultation, des médecins, des autorités</t>
  </si>
  <si>
    <t>Participation à des manifestations avec les parents</t>
  </si>
  <si>
    <t>Travail d'information et de relations publiques</t>
  </si>
  <si>
    <t>Colonne "TT formation continue"</t>
  </si>
  <si>
    <t>Participation à des cours, forums, congrès, exposés, etc.</t>
  </si>
  <si>
    <t>Formation en autodidacte pouvant être documentée</t>
  </si>
  <si>
    <t>Intervision, supervision</t>
  </si>
  <si>
    <t>Visites de classe</t>
  </si>
  <si>
    <t>Participation à des journées d'enseignants</t>
  </si>
  <si>
    <t>Indemnisations</t>
  </si>
  <si>
    <t>mois X</t>
  </si>
  <si>
    <t>Classe /
Clientèle /
Nature de la tâche</t>
  </si>
  <si>
    <t>TT Collaboration</t>
  </si>
  <si>
    <t>TT 
Formation continue</t>
  </si>
  <si>
    <t>Enseignement
(heures)</t>
  </si>
  <si>
    <t>Préparation et suivi
(heures)</t>
  </si>
  <si>
    <t>Conseil, encadrement
(heures)</t>
  </si>
  <si>
    <t>Déplacements en leçons</t>
  </si>
  <si>
    <t>Comptabilisation décharge horaire en heures</t>
  </si>
  <si>
    <r>
      <t xml:space="preserve">Remarque: </t>
    </r>
    <r>
      <rPr>
        <i/>
        <sz val="10"/>
        <rFont val="Arial"/>
        <family val="2"/>
      </rPr>
      <t>cet outil de saisie du temps de travail permet de saisir les heures de travail consacrées aux activités d'enseignement, mais pas celles consacrées à d'autres fonctions (fonctions de direction ou autres fonctions relatives au pool général ou au pool informatique). La décharge horaire est automatiquement prise en compte sous forme de crédit horaire mensuel.</t>
    </r>
  </si>
  <si>
    <r>
      <t xml:space="preserve">Remarque: </t>
    </r>
    <r>
      <rPr>
        <i/>
        <sz val="10"/>
        <rFont val="Arial"/>
        <family val="2"/>
      </rPr>
      <t>certaines tâches (entretiens par ex.) ne sont pas clairement attribuables aux colonnes "Conseil, encadrement" ou "Collaboration", ce qui permet d'équilibrer ces deux volets du mandat du corps enseignant.</t>
    </r>
  </si>
  <si>
    <r>
      <t xml:space="preserve">Remarque: </t>
    </r>
    <r>
      <rPr>
        <i/>
        <sz val="10"/>
        <rFont val="Arial"/>
        <family val="2"/>
      </rPr>
      <t>les totaux mensuels sont transférés automatiquement dans la feuille "table récapitulative". Le solde résultant de la différence entre les heures réglementaires et les heures effectuées apparaît dans le cockpit.</t>
    </r>
  </si>
  <si>
    <r>
      <t xml:space="preserve">Colonne permettant de saisir les leçons données. Celles-ci sont converties en heures de travail consacrées à </t>
    </r>
    <r>
      <rPr>
        <b/>
        <i/>
        <sz val="10"/>
        <rFont val="Arial"/>
        <family val="2"/>
      </rPr>
      <t>l'enseignement</t>
    </r>
    <r>
      <rPr>
        <i/>
        <sz val="10"/>
        <rFont val="Arial"/>
        <family val="2"/>
      </rPr>
      <t xml:space="preserve"> (colonne "Enseignement"). Sont admissibles les leçons données pour les activités suivantes:</t>
    </r>
  </si>
  <si>
    <r>
      <t xml:space="preserve">La </t>
    </r>
    <r>
      <rPr>
        <b/>
        <i/>
        <sz val="10"/>
        <rFont val="Arial"/>
        <family val="2"/>
      </rPr>
      <t>décharge horaire</t>
    </r>
    <r>
      <rPr>
        <i/>
        <sz val="10"/>
        <rFont val="Arial"/>
        <family val="2"/>
      </rPr>
      <t xml:space="preserve"> et la décharge de deux leçons au maximum par semaine accordée par l'inspection scolaire pour les </t>
    </r>
    <r>
      <rPr>
        <b/>
        <i/>
        <sz val="10"/>
        <rFont val="Arial"/>
        <family val="2"/>
      </rPr>
      <t>déplacements</t>
    </r>
    <r>
      <rPr>
        <i/>
        <sz val="10"/>
        <rFont val="Arial"/>
        <family val="2"/>
      </rPr>
      <t xml:space="preserve"> sont enregistrées dans la feuille "table récapitulative" et automatiquement prises en compte dans les feuilles mensuelles.</t>
    </r>
  </si>
  <si>
    <r>
      <t xml:space="preserve">Total </t>
    </r>
    <r>
      <rPr>
        <b/>
        <sz val="11"/>
        <color indexed="10"/>
        <rFont val="Arial"/>
        <family val="2"/>
      </rPr>
      <t>leçons</t>
    </r>
    <r>
      <rPr>
        <b/>
        <sz val="11"/>
        <color indexed="63"/>
        <rFont val="Arial"/>
        <family val="2"/>
      </rPr>
      <t xml:space="preserve"> ou heures</t>
    </r>
  </si>
  <si>
    <t>préparation et suivi
(heures)</t>
  </si>
  <si>
    <r>
      <t>1. Saisir les données personnelles dans la partie</t>
    </r>
    <r>
      <rPr>
        <sz val="10"/>
        <rFont val="Arial"/>
        <family val="2"/>
      </rPr>
      <t xml:space="preserve"> orange</t>
    </r>
    <r>
      <rPr>
        <sz val="10"/>
        <rFont val="Arial"/>
      </rPr>
      <t xml:space="preserve"> de la feuille "table récapitulative".
Le nombre de </t>
    </r>
    <r>
      <rPr>
        <b/>
        <sz val="10"/>
        <rFont val="Arial"/>
        <family val="2"/>
      </rPr>
      <t>leçons dispensées</t>
    </r>
    <r>
      <rPr>
        <sz val="10"/>
        <rFont val="Arial"/>
      </rPr>
      <t xml:space="preserve">, les </t>
    </r>
    <r>
      <rPr>
        <b/>
        <sz val="10"/>
        <rFont val="Arial"/>
        <family val="2"/>
      </rPr>
      <t>leçons obligatoires</t>
    </r>
    <r>
      <rPr>
        <sz val="10"/>
        <rFont val="Arial"/>
      </rPr>
      <t xml:space="preserve">, la </t>
    </r>
    <r>
      <rPr>
        <b/>
        <sz val="10"/>
        <rFont val="Arial"/>
        <family val="2"/>
      </rPr>
      <t>décharge horaire</t>
    </r>
    <r>
      <rPr>
        <sz val="10"/>
        <rFont val="Arial"/>
      </rPr>
      <t xml:space="preserve"> et le </t>
    </r>
    <r>
      <rPr>
        <b/>
        <sz val="10"/>
        <rFont val="Arial"/>
        <family val="2"/>
      </rPr>
      <t>degré d'occupation</t>
    </r>
    <r>
      <rPr>
        <sz val="10"/>
        <rFont val="Arial"/>
      </rPr>
      <t xml:space="preserve"> figurent sur le décompte PERSISKA. </t>
    </r>
    <r>
      <rPr>
        <sz val="10"/>
        <rFont val="Arial"/>
        <family val="2"/>
      </rPr>
      <t xml:space="preserve">Ces données permettent de calculer les valeurs réglementaires pour les différents volets du mandat du corps enseignant au sens de l'OSE. Les leçons éventuellement approuvées par l'inspection scolaire pour les déplacements </t>
    </r>
    <r>
      <rPr>
        <sz val="10"/>
        <rFont val="Arial"/>
        <family val="2"/>
      </rPr>
      <t xml:space="preserve">sont inscrites </t>
    </r>
    <r>
      <rPr>
        <sz val="10"/>
        <rFont val="Arial"/>
        <family val="2"/>
      </rPr>
      <t>dans la cellule correspondante.</t>
    </r>
    <r>
      <rPr>
        <sz val="10"/>
        <rFont val="Arial"/>
      </rPr>
      <t xml:space="preserve">
Dans le champ G1, choisir la date correspondant au début du semestre.</t>
    </r>
  </si>
  <si>
    <r>
      <t xml:space="preserve">4. La colonne </t>
    </r>
    <r>
      <rPr>
        <b/>
        <sz val="10"/>
        <rFont val="Arial"/>
        <family val="2"/>
      </rPr>
      <t>"Contrôle des leçons"</t>
    </r>
    <r>
      <rPr>
        <sz val="10"/>
        <rFont val="Arial"/>
      </rPr>
      <t xml:space="preserve"> est nécessaire, car l'OSE prescrit, outre le temps de travail annualisé, des leçons obligatoires pour </t>
    </r>
    <r>
      <rPr>
        <b/>
        <sz val="10"/>
        <rFont val="Arial"/>
        <family val="2"/>
      </rPr>
      <t>tous</t>
    </r>
    <r>
      <rPr>
        <sz val="10"/>
        <rFont val="Arial"/>
      </rPr>
      <t xml:space="preserve"> les membres du corps enseignant. </t>
    </r>
  </si>
  <si>
    <r>
      <t xml:space="preserve">
9. Absences pour </t>
    </r>
    <r>
      <rPr>
        <b/>
        <sz val="10"/>
        <rFont val="Arial"/>
        <family val="2"/>
      </rPr>
      <t>maladie</t>
    </r>
    <r>
      <rPr>
        <sz val="10"/>
        <rFont val="Arial"/>
        <family val="2"/>
      </rPr>
      <t xml:space="preserve"> ou </t>
    </r>
    <r>
      <rPr>
        <b/>
        <sz val="10"/>
        <rFont val="Arial"/>
        <family val="2"/>
      </rPr>
      <t>accident</t>
    </r>
    <r>
      <rPr>
        <sz val="10"/>
        <rFont val="Arial"/>
        <family val="2"/>
      </rPr>
      <t xml:space="preserve"> peuvent être saisies comme un tel jour ordinaire de travail (jour de la semaine correspondant) (voir exemple jour 12)</t>
    </r>
    <r>
      <rPr>
        <sz val="10"/>
        <rFont val="Arial"/>
      </rPr>
      <t>.</t>
    </r>
  </si>
  <si>
    <t>Enseignement en classe</t>
  </si>
  <si>
    <t>Enseignement par sections de classe</t>
  </si>
  <si>
    <t>le cas échéant : maladie, accident</t>
  </si>
  <si>
    <t>Consultations, aide aux devoirs, etc.</t>
  </si>
  <si>
    <t xml:space="preserve">Ecole primaire 
d' Aix-en-Plaire
</t>
  </si>
  <si>
    <r>
      <t>3</t>
    </r>
    <r>
      <rPr>
        <vertAlign val="superscript"/>
        <sz val="10"/>
        <rFont val="Arial Narrow"/>
        <family val="2"/>
      </rPr>
      <t>e</t>
    </r>
    <r>
      <rPr>
        <sz val="10"/>
        <rFont val="Arial Narrow"/>
        <family val="2"/>
      </rPr>
      <t xml:space="preserve"> primaire (Lagarde)
</t>
    </r>
  </si>
  <si>
    <t xml:space="preserve"> </t>
  </si>
  <si>
    <r>
      <t>3</t>
    </r>
    <r>
      <rPr>
        <vertAlign val="superscript"/>
        <sz val="10"/>
        <rFont val="Arial Narrow"/>
        <family val="2"/>
      </rPr>
      <t>e</t>
    </r>
    <r>
      <rPr>
        <sz val="10"/>
        <rFont val="Arial Narrow"/>
        <family val="2"/>
      </rPr>
      <t xml:space="preserve"> primaire (Lagarde)
Entretien avec les parents (M. et Mme Conz-Tintin pour Christian)
Conférence pédagogique de l' Ecole primaire d' Aix-en-Plair
</t>
    </r>
  </si>
  <si>
    <r>
      <t>3</t>
    </r>
    <r>
      <rPr>
        <vertAlign val="superscript"/>
        <sz val="10"/>
        <rFont val="Arial Narrow"/>
        <family val="2"/>
      </rPr>
      <t>e</t>
    </r>
    <r>
      <rPr>
        <sz val="10"/>
        <rFont val="Arial Narrow"/>
        <family val="2"/>
      </rPr>
      <t xml:space="preserve"> primaire (Lagarde)</t>
    </r>
  </si>
  <si>
    <r>
      <t>3</t>
    </r>
    <r>
      <rPr>
        <vertAlign val="superscript"/>
        <sz val="10"/>
        <rFont val="Arial Narrow"/>
        <family val="2"/>
      </rPr>
      <t>e</t>
    </r>
    <r>
      <rPr>
        <sz val="10"/>
        <rFont val="Arial Narrow"/>
        <family val="2"/>
      </rPr>
      <t xml:space="preserve"> primaire (Lagarde)
5</t>
    </r>
    <r>
      <rPr>
        <vertAlign val="superscript"/>
        <sz val="10"/>
        <rFont val="Arial Narrow"/>
        <family val="2"/>
      </rPr>
      <t>e</t>
    </r>
    <r>
      <rPr>
        <sz val="10"/>
        <rFont val="Arial Narrow"/>
        <family val="2"/>
      </rPr>
      <t xml:space="preserve"> primaire (Bardot)
Bref entretien avec M. Messi
</t>
    </r>
  </si>
  <si>
    <t xml:space="preserve">3e primaire (Lagarde)
Aide aux devoirs
Groupe de travail sur l'évaluation
</t>
  </si>
  <si>
    <r>
      <t>3</t>
    </r>
    <r>
      <rPr>
        <vertAlign val="superscript"/>
        <sz val="10"/>
        <rFont val="Arial Narrow"/>
        <family val="2"/>
      </rPr>
      <t>e</t>
    </r>
    <r>
      <rPr>
        <sz val="10"/>
        <rFont val="Arial Narrow"/>
        <family val="2"/>
      </rPr>
      <t xml:space="preserve"> primaire (Lagarde)
Planification hebdomadaire
</t>
    </r>
  </si>
  <si>
    <t>Sion</t>
  </si>
  <si>
    <t>Exposé de M. Frey-Singer sur la scolarité obligatoire</t>
  </si>
  <si>
    <r>
      <rPr>
        <b/>
        <sz val="10"/>
        <color indexed="10"/>
        <rFont val="Arial Narrow"/>
        <family val="2"/>
      </rPr>
      <t>Absence pour maladie</t>
    </r>
    <r>
      <rPr>
        <sz val="10"/>
        <rFont val="Arial Narrow"/>
        <family val="2"/>
      </rPr>
      <t xml:space="preserve">
3</t>
    </r>
    <r>
      <rPr>
        <vertAlign val="superscript"/>
        <sz val="10"/>
        <rFont val="Arial Narrow"/>
        <family val="2"/>
      </rPr>
      <t xml:space="preserve">e </t>
    </r>
    <r>
      <rPr>
        <sz val="10"/>
        <rFont val="Arial Narrow"/>
        <family val="2"/>
      </rPr>
      <t>primaire (Lagarde)</t>
    </r>
  </si>
  <si>
    <t>2020/21</t>
  </si>
  <si>
    <t>2021/22</t>
  </si>
  <si>
    <t>2022/23</t>
  </si>
  <si>
    <t>SL</t>
  </si>
  <si>
    <t>LP</t>
  </si>
  <si>
    <t>TT pour Dir</t>
  </si>
  <si>
    <t>(heures)</t>
  </si>
  <si>
    <t>exkl.AE</t>
  </si>
  <si>
    <t>TT Dir</t>
  </si>
  <si>
    <t>Degré d'occupation (excl. DH):</t>
  </si>
  <si>
    <t>Degré d'occupation (incl. DH) :</t>
  </si>
  <si>
    <t>prop Erhöhung AE SL</t>
  </si>
  <si>
    <t>solde TT Dir:</t>
  </si>
  <si>
    <t>2023/24</t>
  </si>
  <si>
    <t>TT direction d'école</t>
  </si>
  <si>
    <t>heures réglem. Dir</t>
  </si>
  <si>
    <t>heures effectuées Dir :</t>
  </si>
  <si>
    <r>
      <t>Bildungs- und Kulturdirektion 
des Kantons Bern</t>
    </r>
    <r>
      <rPr>
        <sz val="10"/>
        <rFont val="Arial"/>
      </rPr>
      <t xml:space="preserve">
Amt für Kindergarten, 
Volksschule und Beratung</t>
    </r>
  </si>
  <si>
    <r>
      <t>Direction de l'instruction publique et de la culture
du canton de Berne</t>
    </r>
    <r>
      <rPr>
        <sz val="10"/>
        <rFont val="Arial"/>
      </rPr>
      <t xml:space="preserve">
Office de l'enseignement obligatoire, 
du conseil et de l'orientation
</t>
    </r>
  </si>
  <si>
    <t>DE</t>
  </si>
  <si>
    <t>ER</t>
  </si>
  <si>
    <t>Degré d'occup. total:</t>
  </si>
  <si>
    <t xml:space="preserve">      Leçons hebdomadaires pour les déplacements : </t>
  </si>
  <si>
    <t xml:space="preserve">                      (approuvées par l'IS selon l'article 16b ODSE)</t>
  </si>
  <si>
    <t>Nombre de leçons dispensées (enseignement):</t>
  </si>
  <si>
    <t>Saisie du temps de travail : fonctions direction d'école (DE) et enseignement régulier (ER)</t>
  </si>
  <si>
    <t>2024/25</t>
  </si>
  <si>
    <t>2025/26</t>
  </si>
  <si>
    <t>2026/27</t>
  </si>
  <si>
    <t>2027/28</t>
  </si>
  <si>
    <t>2028/29</t>
  </si>
  <si>
    <t>2029/30</t>
  </si>
  <si>
    <t>2030/31</t>
  </si>
  <si>
    <t>2031/32</t>
  </si>
  <si>
    <t>2032/33</t>
  </si>
  <si>
    <t>2033/34</t>
  </si>
  <si>
    <t>2034/35</t>
  </si>
  <si>
    <t>2035/36</t>
  </si>
  <si>
    <t>2036/37</t>
  </si>
  <si>
    <t>2037/38</t>
  </si>
  <si>
    <t>2038/39</t>
  </si>
  <si>
    <t>2039/40</t>
  </si>
  <si>
    <t>2019.ERZ.6743 / 639166</t>
  </si>
  <si>
    <t>2019.ERZ.6743 / 681506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</si>
</sst>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00%"/>
    <numFmt numFmtId="166" formatCode="0.0000%"/>
    <numFmt numFmtId="167" formatCode="dd"/>
    <numFmt numFmtId="168" formatCode="[$-807]ddd;@"/>
    <numFmt numFmtId="169" formatCode="[$-100C]mmmm\ yyyy"/>
    <numFmt numFmtId="170" formatCode="General&quot; jours&quot;"/>
    <numFmt numFmtId="171" formatCode="[$-100C]ddd;@"/>
    <numFmt numFmtId="172" formatCode="&quot;heures effectuées (&quot;0%&quot;):&quot;"/>
  </numFmts>
  <fonts count="42" x14ac:knownFonts="1">
    <font>
      <sz val="10"/>
      <name val="Arial"/>
    </font>
    <font>
      <b/>
      <sz val="10"/>
      <name val="Arial"/>
    </font>
    <font>
      <sz val="10"/>
      <name val="Arial"/>
      <family val="2"/>
    </font>
    <font>
      <b/>
      <sz val="18"/>
      <name val="Arial"/>
      <family val="2"/>
    </font>
    <font>
      <b/>
      <sz val="11"/>
      <name val="Arial"/>
      <family val="2"/>
    </font>
    <font>
      <b/>
      <sz val="12"/>
      <name val="Arial"/>
      <family val="2"/>
    </font>
    <font>
      <sz val="11"/>
      <name val="Arial"/>
      <family val="2"/>
    </font>
    <font>
      <b/>
      <sz val="10"/>
      <name val="Arial"/>
      <family val="2"/>
    </font>
    <font>
      <sz val="10"/>
      <name val="Arial"/>
      <family val="2"/>
    </font>
    <font>
      <sz val="8"/>
      <name val="Arial"/>
      <family val="2"/>
    </font>
    <font>
      <sz val="10"/>
      <name val="Arial Narrow"/>
      <family val="2"/>
    </font>
    <font>
      <b/>
      <sz val="11"/>
      <color indexed="10"/>
      <name val="Arial"/>
      <family val="2"/>
    </font>
    <font>
      <b/>
      <sz val="10"/>
      <color indexed="10"/>
      <name val="Arial"/>
      <family val="2"/>
    </font>
    <font>
      <sz val="8"/>
      <name val="Arial"/>
      <family val="2"/>
    </font>
    <font>
      <sz val="10"/>
      <color indexed="10"/>
      <name val="Arial"/>
      <family val="2"/>
    </font>
    <font>
      <b/>
      <sz val="11"/>
      <color indexed="63"/>
      <name val="Arial"/>
      <family val="2"/>
    </font>
    <font>
      <b/>
      <sz val="10"/>
      <color indexed="63"/>
      <name val="Arial"/>
      <family val="2"/>
    </font>
    <font>
      <b/>
      <sz val="14"/>
      <name val="Arial"/>
      <family val="2"/>
    </font>
    <font>
      <sz val="11"/>
      <color indexed="9"/>
      <name val="Arial"/>
      <family val="2"/>
    </font>
    <font>
      <sz val="10"/>
      <color indexed="47"/>
      <name val="Arial"/>
      <family val="2"/>
    </font>
    <font>
      <b/>
      <sz val="10"/>
      <color indexed="10"/>
      <name val="Arial"/>
      <family val="2"/>
    </font>
    <font>
      <b/>
      <sz val="14"/>
      <color indexed="63"/>
      <name val="Arial"/>
      <family val="2"/>
    </font>
    <font>
      <b/>
      <sz val="8"/>
      <color indexed="63"/>
      <name val="Arial"/>
      <family val="2"/>
    </font>
    <font>
      <sz val="10"/>
      <color indexed="63"/>
      <name val="Arial"/>
      <family val="2"/>
    </font>
    <font>
      <sz val="9"/>
      <name val="Arial"/>
      <family val="2"/>
    </font>
    <font>
      <b/>
      <sz val="14"/>
      <name val="Arial"/>
      <family val="2"/>
    </font>
    <font>
      <b/>
      <sz val="8"/>
      <name val="Arial"/>
      <family val="2"/>
    </font>
    <font>
      <b/>
      <sz val="12"/>
      <color indexed="13"/>
      <name val="Arial"/>
      <family val="2"/>
    </font>
    <font>
      <b/>
      <sz val="10"/>
      <color indexed="63"/>
      <name val="Arial"/>
      <family val="2"/>
    </font>
    <font>
      <b/>
      <sz val="12"/>
      <color indexed="8"/>
      <name val="Arial"/>
      <family val="2"/>
    </font>
    <font>
      <b/>
      <sz val="11"/>
      <color indexed="8"/>
      <name val="Arial"/>
      <family val="2"/>
    </font>
    <font>
      <i/>
      <sz val="10"/>
      <name val="Arial"/>
      <family val="2"/>
    </font>
    <font>
      <b/>
      <i/>
      <sz val="10"/>
      <name val="Arial"/>
      <family val="2"/>
    </font>
    <font>
      <vertAlign val="superscript"/>
      <sz val="10"/>
      <name val="Arial Narrow"/>
      <family val="2"/>
    </font>
    <font>
      <b/>
      <sz val="10"/>
      <color indexed="10"/>
      <name val="Arial Narrow"/>
      <family val="2"/>
    </font>
    <font>
      <b/>
      <sz val="10"/>
      <color indexed="8"/>
      <name val="Arial"/>
      <family val="2"/>
    </font>
    <font>
      <b/>
      <sz val="14"/>
      <color theme="1"/>
      <name val="Arial"/>
      <family val="2"/>
    </font>
    <font>
      <b/>
      <sz val="12"/>
      <color rgb="FFFF0000"/>
      <name val="Arial"/>
      <family val="2"/>
    </font>
    <font>
      <sz val="10"/>
      <color theme="1"/>
      <name val="Arial"/>
      <family val="2"/>
    </font>
    <font>
      <b/>
      <sz val="10"/>
      <color theme="1"/>
      <name val="Arial"/>
      <family val="2"/>
    </font>
    <font>
      <b/>
      <sz val="11"/>
      <color rgb="FFFF0000"/>
      <name val="Arial"/>
      <family val="2"/>
    </font>
    <font>
      <b/>
      <sz val="8"/>
      <color rgb="FFFFFF00"/>
      <name val="Arial"/>
      <family val="2"/>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29"/>
        <bgColor indexed="37"/>
      </patternFill>
    </fill>
    <fill>
      <patternFill patternType="solid">
        <fgColor indexed="43"/>
        <bgColor indexed="64"/>
      </patternFill>
    </fill>
    <fill>
      <patternFill patternType="solid">
        <fgColor indexed="9"/>
        <bgColor indexed="37"/>
      </patternFill>
    </fill>
    <fill>
      <patternFill patternType="solid">
        <fgColor indexed="9"/>
        <bgColor indexed="64"/>
      </patternFill>
    </fill>
    <fill>
      <patternFill patternType="solid">
        <fgColor indexed="4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00"/>
        <bgColor indexed="37"/>
      </patternFill>
    </fill>
    <fill>
      <patternFill patternType="solid">
        <fgColor rgb="FFFFFF99"/>
        <bgColor indexed="64"/>
      </patternFill>
    </fill>
  </fills>
  <borders count="8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10"/>
      </left>
      <right style="medium">
        <color indexed="10"/>
      </right>
      <top style="medium">
        <color indexed="10"/>
      </top>
      <bottom style="medium">
        <color indexed="10"/>
      </bottom>
      <diagonal/>
    </border>
    <border>
      <left/>
      <right style="thin">
        <color indexed="9"/>
      </right>
      <top style="thin">
        <color indexed="9"/>
      </top>
      <bottom style="medium">
        <color indexed="55"/>
      </bottom>
      <diagonal/>
    </border>
    <border>
      <left/>
      <right/>
      <top style="thin">
        <color indexed="9"/>
      </top>
      <bottom style="medium">
        <color indexed="55"/>
      </bottom>
      <diagonal/>
    </border>
    <border>
      <left style="thin">
        <color indexed="10"/>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medium">
        <color indexed="10"/>
      </left>
      <right/>
      <top/>
      <bottom/>
      <diagonal/>
    </border>
    <border>
      <left style="medium">
        <color indexed="55"/>
      </left>
      <right style="thin">
        <color indexed="9"/>
      </right>
      <top/>
      <bottom style="medium">
        <color indexed="55"/>
      </bottom>
      <diagonal/>
    </border>
    <border>
      <left/>
      <right/>
      <top/>
      <bottom style="medium">
        <color indexed="55"/>
      </bottom>
      <diagonal/>
    </border>
    <border>
      <left/>
      <right style="medium">
        <color indexed="55"/>
      </right>
      <top/>
      <bottom style="medium">
        <color indexed="55"/>
      </bottom>
      <diagonal/>
    </border>
    <border>
      <left/>
      <right/>
      <top/>
      <bottom style="thin">
        <color indexed="64"/>
      </bottom>
      <diagonal/>
    </border>
    <border>
      <left style="thin">
        <color indexed="55"/>
      </left>
      <right style="thin">
        <color indexed="55"/>
      </right>
      <top style="medium">
        <color indexed="55"/>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top/>
      <bottom style="thin">
        <color indexed="64"/>
      </bottom>
      <diagonal/>
    </border>
    <border>
      <left style="thin">
        <color indexed="55"/>
      </left>
      <right/>
      <top style="thin">
        <color indexed="64"/>
      </top>
      <bottom style="thin">
        <color indexed="64"/>
      </bottom>
      <diagonal/>
    </border>
    <border>
      <left style="thin">
        <color indexed="55"/>
      </left>
      <right style="medium">
        <color indexed="55"/>
      </right>
      <top/>
      <bottom style="thin">
        <color indexed="64"/>
      </bottom>
      <diagonal/>
    </border>
    <border>
      <left style="thin">
        <color indexed="55"/>
      </left>
      <right style="medium">
        <color indexed="55"/>
      </right>
      <top style="thin">
        <color indexed="64"/>
      </top>
      <bottom style="thin">
        <color indexed="64"/>
      </bottom>
      <diagonal/>
    </border>
    <border>
      <left style="thin">
        <color indexed="55"/>
      </left>
      <right style="medium">
        <color indexed="55"/>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style="thin">
        <color indexed="55"/>
      </left>
      <right/>
      <top style="thin">
        <color indexed="64"/>
      </top>
      <bottom style="double">
        <color indexed="64"/>
      </bottom>
      <diagonal/>
    </border>
    <border>
      <left style="thin">
        <color indexed="55"/>
      </left>
      <right style="thin">
        <color indexed="55"/>
      </right>
      <top style="medium">
        <color indexed="55"/>
      </top>
      <bottom/>
      <diagonal/>
    </border>
    <border>
      <left style="thin">
        <color indexed="55"/>
      </left>
      <right/>
      <top style="medium">
        <color indexed="55"/>
      </top>
      <bottom/>
      <diagonal/>
    </border>
    <border>
      <left style="thin">
        <color indexed="55"/>
      </left>
      <right style="medium">
        <color indexed="55"/>
      </right>
      <top style="medium">
        <color indexed="55"/>
      </top>
      <bottom/>
      <diagonal/>
    </border>
    <border>
      <left style="thin">
        <color indexed="55"/>
      </left>
      <right style="thin">
        <color indexed="55"/>
      </right>
      <top style="thin">
        <color indexed="55"/>
      </top>
      <bottom style="medium">
        <color indexed="55"/>
      </bottom>
      <diagonal/>
    </border>
    <border>
      <left/>
      <right style="thin">
        <color indexed="55"/>
      </right>
      <top/>
      <bottom style="medium">
        <color indexed="55"/>
      </bottom>
      <diagonal/>
    </border>
    <border>
      <left style="thin">
        <color indexed="55"/>
      </left>
      <right/>
      <top/>
      <bottom style="medium">
        <color indexed="55"/>
      </bottom>
      <diagonal/>
    </border>
    <border>
      <left style="thin">
        <color indexed="55"/>
      </left>
      <right style="medium">
        <color indexed="55"/>
      </right>
      <top/>
      <bottom style="medium">
        <color indexed="55"/>
      </bottom>
      <diagonal/>
    </border>
    <border>
      <left style="medium">
        <color indexed="55"/>
      </left>
      <right style="thin">
        <color indexed="9"/>
      </right>
      <top style="medium">
        <color indexed="55"/>
      </top>
      <bottom style="thin">
        <color indexed="9"/>
      </bottom>
      <diagonal/>
    </border>
    <border>
      <left/>
      <right/>
      <top style="medium">
        <color indexed="55"/>
      </top>
      <bottom style="thin">
        <color indexed="9"/>
      </bottom>
      <diagonal/>
    </border>
    <border>
      <left/>
      <right style="thin">
        <color indexed="9"/>
      </right>
      <top style="medium">
        <color indexed="55"/>
      </top>
      <bottom style="thin">
        <color indexed="9"/>
      </bottom>
      <diagonal/>
    </border>
    <border>
      <left style="thin">
        <color indexed="9"/>
      </left>
      <right/>
      <top style="medium">
        <color indexed="55"/>
      </top>
      <bottom style="thin">
        <color indexed="9"/>
      </bottom>
      <diagonal/>
    </border>
    <border>
      <left/>
      <right style="medium">
        <color indexed="55"/>
      </right>
      <top style="medium">
        <color indexed="55"/>
      </top>
      <bottom style="thin">
        <color indexed="9"/>
      </bottom>
      <diagonal/>
    </border>
    <border>
      <left style="medium">
        <color indexed="55"/>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medium">
        <color indexed="55"/>
      </right>
      <top style="thin">
        <color indexed="9"/>
      </top>
      <bottom style="thin">
        <color indexed="9"/>
      </bottom>
      <diagonal/>
    </border>
    <border>
      <left style="medium">
        <color indexed="55"/>
      </left>
      <right/>
      <top style="medium">
        <color indexed="55"/>
      </top>
      <bottom/>
      <diagonal/>
    </border>
    <border>
      <left style="medium">
        <color indexed="55"/>
      </left>
      <right/>
      <top/>
      <bottom style="medium">
        <color indexed="55"/>
      </bottom>
      <diagonal/>
    </border>
    <border>
      <left/>
      <right style="thin">
        <color indexed="55"/>
      </right>
      <top style="thin">
        <color indexed="55"/>
      </top>
      <bottom style="medium">
        <color indexed="55"/>
      </bottom>
      <diagonal/>
    </border>
    <border>
      <left/>
      <right/>
      <top style="medium">
        <color indexed="10"/>
      </top>
      <bottom/>
      <diagonal/>
    </border>
    <border>
      <left/>
      <right/>
      <top/>
      <bottom style="medium">
        <color indexed="64"/>
      </bottom>
      <diagonal/>
    </border>
    <border>
      <left style="medium">
        <color indexed="55"/>
      </left>
      <right/>
      <top/>
      <bottom style="thin">
        <color indexed="64"/>
      </bottom>
      <diagonal/>
    </border>
    <border>
      <left style="medium">
        <color indexed="55"/>
      </left>
      <right/>
      <top style="thin">
        <color indexed="64"/>
      </top>
      <bottom style="thin">
        <color indexed="64"/>
      </bottom>
      <diagonal/>
    </border>
    <border>
      <left/>
      <right style="thin">
        <color indexed="55"/>
      </right>
      <top style="medium">
        <color indexed="55"/>
      </top>
      <bottom/>
      <diagonal/>
    </border>
    <border>
      <left style="medium">
        <color indexed="55"/>
      </left>
      <right style="thin">
        <color indexed="9"/>
      </right>
      <top style="medium">
        <color indexed="64"/>
      </top>
      <bottom style="medium">
        <color indexed="64"/>
      </bottom>
      <diagonal/>
    </border>
    <border>
      <left style="medium">
        <color indexed="64"/>
      </left>
      <right style="thin">
        <color indexed="9"/>
      </right>
      <top style="medium">
        <color indexed="64"/>
      </top>
      <bottom style="medium">
        <color indexed="64"/>
      </bottom>
      <diagonal/>
    </border>
    <border>
      <left/>
      <right/>
      <top style="medium">
        <color indexed="64"/>
      </top>
      <bottom style="medium">
        <color indexed="64"/>
      </bottom>
      <diagonal/>
    </border>
    <border>
      <left style="thin">
        <color indexed="9"/>
      </left>
      <right/>
      <top style="medium">
        <color indexed="64"/>
      </top>
      <bottom style="medium">
        <color indexed="64"/>
      </bottom>
      <diagonal/>
    </border>
    <border>
      <left/>
      <right style="medium">
        <color indexed="10"/>
      </right>
      <top/>
      <bottom/>
      <diagonal/>
    </border>
    <border>
      <left/>
      <right/>
      <top style="medium">
        <color indexed="10"/>
      </top>
      <bottom style="medium">
        <color indexed="10"/>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55"/>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medium">
        <color indexed="55"/>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9"/>
      </left>
      <right/>
      <top style="thin">
        <color indexed="9"/>
      </top>
      <bottom/>
      <diagonal/>
    </border>
    <border>
      <left/>
      <right style="medium">
        <color indexed="55"/>
      </right>
      <top style="thin">
        <color indexed="9"/>
      </top>
      <bottom/>
      <diagonal/>
    </border>
    <border>
      <left style="thin">
        <color indexed="9"/>
      </left>
      <right/>
      <top style="thin">
        <color indexed="9"/>
      </top>
      <bottom style="thin">
        <color indexed="9"/>
      </bottom>
      <diagonal/>
    </border>
    <border>
      <left style="thin">
        <color indexed="9"/>
      </left>
      <right/>
      <top/>
      <bottom style="medium">
        <color indexed="55"/>
      </bottom>
      <diagonal/>
    </border>
    <border>
      <left/>
      <right style="medium">
        <color indexed="64"/>
      </right>
      <top style="medium">
        <color indexed="64"/>
      </top>
      <bottom style="medium">
        <color indexed="64"/>
      </bottom>
      <diagonal/>
    </border>
    <border>
      <left style="thin">
        <color indexed="10"/>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s>
  <cellStyleXfs count="3">
    <xf numFmtId="0" fontId="0" fillId="0" borderId="0"/>
    <xf numFmtId="9" fontId="2" fillId="0" borderId="0" applyFont="0" applyFill="0" applyBorder="0" applyAlignment="0" applyProtection="0"/>
    <xf numFmtId="0" fontId="2" fillId="0" borderId="0"/>
  </cellStyleXfs>
  <cellXfs count="290">
    <xf numFmtId="0" fontId="0" fillId="0" borderId="0" xfId="0"/>
    <xf numFmtId="2" fontId="8" fillId="2" borderId="1" xfId="0" applyNumberFormat="1" applyFont="1" applyFill="1" applyBorder="1" applyAlignment="1" applyProtection="1">
      <alignment horizontal="center" wrapText="1"/>
      <protection locked="0"/>
    </xf>
    <xf numFmtId="2" fontId="8" fillId="3" borderId="2" xfId="0" applyNumberFormat="1" applyFont="1" applyFill="1" applyBorder="1" applyAlignment="1" applyProtection="1">
      <alignment horizontal="center" wrapText="1"/>
      <protection locked="0"/>
    </xf>
    <xf numFmtId="2" fontId="8" fillId="4" borderId="1" xfId="0" applyNumberFormat="1" applyFont="1" applyFill="1" applyBorder="1" applyAlignment="1" applyProtection="1">
      <alignment horizontal="center" wrapText="1"/>
      <protection locked="0"/>
    </xf>
    <xf numFmtId="0" fontId="3" fillId="2" borderId="0" xfId="0" applyFont="1" applyFill="1" applyBorder="1" applyAlignment="1" applyProtection="1">
      <alignment horizontal="left"/>
    </xf>
    <xf numFmtId="0" fontId="0" fillId="2" borderId="0" xfId="0" applyFill="1" applyBorder="1" applyAlignment="1" applyProtection="1">
      <alignment horizontal="center"/>
    </xf>
    <xf numFmtId="0" fontId="0" fillId="0" borderId="0" xfId="0" applyBorder="1" applyAlignment="1" applyProtection="1">
      <alignment horizontal="center"/>
    </xf>
    <xf numFmtId="0" fontId="0" fillId="0" borderId="0" xfId="0" applyBorder="1" applyProtection="1"/>
    <xf numFmtId="0" fontId="0" fillId="0" borderId="0" xfId="0" applyProtection="1"/>
    <xf numFmtId="0" fontId="1" fillId="4" borderId="3" xfId="0" applyFont="1" applyFill="1" applyBorder="1" applyAlignment="1" applyProtection="1">
      <alignment horizontal="center" vertical="top" wrapText="1"/>
    </xf>
    <xf numFmtId="0" fontId="1" fillId="0" borderId="0" xfId="0" applyFont="1" applyFill="1" applyBorder="1" applyProtection="1"/>
    <xf numFmtId="0" fontId="1" fillId="0" borderId="0" xfId="0" applyFont="1" applyFill="1" applyProtection="1"/>
    <xf numFmtId="0" fontId="1" fillId="4" borderId="4" xfId="0" applyFont="1" applyFill="1" applyBorder="1" applyAlignment="1" applyProtection="1">
      <alignment horizontal="center" vertical="center" wrapText="1"/>
    </xf>
    <xf numFmtId="0" fontId="6" fillId="0" borderId="0" xfId="0" applyFont="1" applyProtection="1"/>
    <xf numFmtId="0" fontId="4" fillId="0" borderId="0" xfId="0" applyFont="1" applyProtection="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alignment horizontal="center"/>
    </xf>
    <xf numFmtId="0" fontId="9" fillId="0" borderId="0" xfId="0" applyFont="1" applyProtection="1"/>
    <xf numFmtId="0" fontId="5" fillId="0" borderId="0" xfId="0" applyFont="1" applyAlignment="1" applyProtection="1">
      <alignment horizontal="right"/>
    </xf>
    <xf numFmtId="2" fontId="8" fillId="2" borderId="1" xfId="0" applyNumberFormat="1" applyFont="1" applyFill="1" applyBorder="1" applyAlignment="1" applyProtection="1">
      <alignment horizontal="center" wrapText="1"/>
    </xf>
    <xf numFmtId="165" fontId="4" fillId="5" borderId="0" xfId="0" applyNumberFormat="1" applyFont="1" applyFill="1" applyAlignment="1" applyProtection="1">
      <alignment horizontal="center" vertical="center"/>
    </xf>
    <xf numFmtId="166" fontId="6" fillId="5" borderId="0" xfId="0" applyNumberFormat="1" applyFont="1" applyFill="1" applyAlignment="1" applyProtection="1">
      <alignment horizontal="center" vertical="center"/>
    </xf>
    <xf numFmtId="0" fontId="0" fillId="0" borderId="0" xfId="0" applyFill="1" applyProtection="1"/>
    <xf numFmtId="0" fontId="0" fillId="0" borderId="0" xfId="0" applyFill="1" applyAlignment="1" applyProtection="1">
      <alignment horizontal="center"/>
    </xf>
    <xf numFmtId="0" fontId="1" fillId="3" borderId="3" xfId="0" applyFont="1" applyFill="1" applyBorder="1" applyAlignment="1" applyProtection="1">
      <alignment horizontal="center" vertical="top" wrapText="1"/>
    </xf>
    <xf numFmtId="0" fontId="1" fillId="3" borderId="4" xfId="0" applyFont="1" applyFill="1" applyBorder="1" applyAlignment="1" applyProtection="1">
      <alignment horizontal="center" vertical="center" wrapText="1"/>
    </xf>
    <xf numFmtId="0" fontId="0" fillId="0" borderId="0" xfId="0" applyFill="1" applyAlignment="1" applyProtection="1">
      <alignment horizontal="left"/>
    </xf>
    <xf numFmtId="0" fontId="9" fillId="0" borderId="0" xfId="0" applyFont="1" applyFill="1" applyProtection="1"/>
    <xf numFmtId="0" fontId="13" fillId="0" borderId="0" xfId="0" applyFont="1" applyFill="1" applyAlignment="1" applyProtection="1">
      <alignment horizontal="center"/>
    </xf>
    <xf numFmtId="0" fontId="5" fillId="0" borderId="0" xfId="0" applyFont="1" applyFill="1" applyAlignment="1" applyProtection="1">
      <alignment horizontal="right"/>
    </xf>
    <xf numFmtId="2" fontId="11" fillId="6" borderId="5" xfId="0" applyNumberFormat="1" applyFont="1" applyFill="1" applyBorder="1" applyAlignment="1" applyProtection="1">
      <alignment horizontal="center"/>
    </xf>
    <xf numFmtId="2" fontId="4" fillId="2" borderId="5" xfId="0" applyNumberFormat="1" applyFont="1" applyFill="1" applyBorder="1" applyAlignment="1" applyProtection="1">
      <alignment horizontal="center"/>
    </xf>
    <xf numFmtId="2" fontId="4" fillId="2" borderId="6" xfId="0" applyNumberFormat="1" applyFont="1" applyFill="1" applyBorder="1" applyAlignment="1" applyProtection="1">
      <alignment horizontal="center"/>
    </xf>
    <xf numFmtId="2" fontId="4" fillId="3" borderId="6" xfId="0" applyNumberFormat="1" applyFont="1" applyFill="1" applyBorder="1" applyAlignment="1" applyProtection="1">
      <alignment horizontal="center"/>
    </xf>
    <xf numFmtId="2" fontId="4" fillId="4" borderId="6" xfId="0" applyNumberFormat="1" applyFont="1" applyFill="1" applyBorder="1" applyAlignment="1" applyProtection="1">
      <alignment horizontal="center"/>
    </xf>
    <xf numFmtId="0" fontId="1" fillId="6" borderId="3" xfId="0" applyFont="1" applyFill="1" applyBorder="1" applyAlignment="1" applyProtection="1">
      <alignment horizontal="center" vertical="top" wrapText="1"/>
    </xf>
    <xf numFmtId="2" fontId="8" fillId="2" borderId="2" xfId="0" applyNumberFormat="1" applyFont="1" applyFill="1" applyBorder="1" applyAlignment="1" applyProtection="1">
      <alignment horizontal="center" wrapText="1"/>
    </xf>
    <xf numFmtId="2" fontId="8" fillId="0" borderId="7" xfId="0" applyNumberFormat="1" applyFont="1" applyFill="1" applyBorder="1" applyAlignment="1" applyProtection="1">
      <alignment horizontal="center" wrapText="1"/>
    </xf>
    <xf numFmtId="2" fontId="8" fillId="0" borderId="8" xfId="0" applyNumberFormat="1" applyFont="1" applyFill="1" applyBorder="1" applyAlignment="1" applyProtection="1">
      <alignment horizontal="center" wrapText="1"/>
    </xf>
    <xf numFmtId="2" fontId="8" fillId="0" borderId="9" xfId="0" applyNumberFormat="1" applyFont="1" applyFill="1" applyBorder="1" applyAlignment="1" applyProtection="1">
      <alignment horizontal="center" wrapText="1"/>
    </xf>
    <xf numFmtId="2" fontId="8" fillId="0" borderId="10" xfId="0" applyNumberFormat="1" applyFont="1" applyFill="1" applyBorder="1" applyAlignment="1" applyProtection="1">
      <alignment horizontal="center" wrapText="1"/>
    </xf>
    <xf numFmtId="0" fontId="10" fillId="0" borderId="2"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xf>
    <xf numFmtId="0" fontId="10" fillId="0" borderId="1" xfId="0" applyFont="1" applyBorder="1" applyAlignment="1" applyProtection="1">
      <alignment horizontal="left" vertical="top" wrapText="1"/>
    </xf>
    <xf numFmtId="0" fontId="10" fillId="0" borderId="11" xfId="0" applyFont="1" applyBorder="1" applyAlignment="1" applyProtection="1">
      <alignment horizontal="left" vertical="top" wrapText="1"/>
    </xf>
    <xf numFmtId="2" fontId="8" fillId="0" borderId="12" xfId="0" applyNumberFormat="1" applyFont="1" applyFill="1" applyBorder="1" applyAlignment="1" applyProtection="1">
      <alignment horizontal="center" wrapText="1"/>
    </xf>
    <xf numFmtId="2" fontId="14" fillId="6" borderId="1" xfId="0" applyNumberFormat="1" applyFont="1" applyFill="1" applyBorder="1" applyAlignment="1" applyProtection="1">
      <alignment horizontal="center" wrapText="1"/>
      <protection locked="0"/>
    </xf>
    <xf numFmtId="0" fontId="11" fillId="0" borderId="2" xfId="0" applyFont="1" applyBorder="1" applyAlignment="1" applyProtection="1">
      <alignment vertical="top"/>
    </xf>
    <xf numFmtId="0" fontId="15" fillId="0" borderId="2" xfId="0" applyFont="1" applyBorder="1" applyAlignment="1" applyProtection="1">
      <alignment horizontal="left" vertical="top"/>
    </xf>
    <xf numFmtId="2" fontId="16" fillId="2" borderId="2" xfId="0" applyNumberFormat="1" applyFont="1" applyFill="1" applyBorder="1" applyAlignment="1" applyProtection="1">
      <alignment horizontal="center" wrapText="1"/>
    </xf>
    <xf numFmtId="167" fontId="6" fillId="0" borderId="2" xfId="0" applyNumberFormat="1" applyFont="1" applyBorder="1" applyAlignment="1" applyProtection="1">
      <alignment vertical="top"/>
    </xf>
    <xf numFmtId="0" fontId="4" fillId="0" borderId="13" xfId="0" applyFont="1" applyFill="1" applyBorder="1" applyAlignment="1" applyProtection="1">
      <alignment horizontal="left" vertical="center"/>
    </xf>
    <xf numFmtId="0" fontId="0" fillId="0" borderId="14" xfId="0" applyBorder="1" applyAlignment="1" applyProtection="1">
      <alignment horizontal="left" vertical="center"/>
    </xf>
    <xf numFmtId="0" fontId="11" fillId="0" borderId="2" xfId="0" applyFont="1" applyBorder="1" applyAlignment="1" applyProtection="1">
      <alignment horizontal="left" vertical="top"/>
    </xf>
    <xf numFmtId="0" fontId="4" fillId="0" borderId="0" xfId="0" applyFont="1" applyAlignment="1" applyProtection="1">
      <alignment horizontal="left"/>
    </xf>
    <xf numFmtId="168" fontId="6" fillId="0" borderId="2" xfId="0" applyNumberFormat="1" applyFont="1" applyBorder="1" applyAlignment="1" applyProtection="1">
      <alignment horizontal="left" vertical="top"/>
    </xf>
    <xf numFmtId="14" fontId="0" fillId="0" borderId="0" xfId="0" applyNumberFormat="1" applyBorder="1" applyProtection="1"/>
    <xf numFmtId="0" fontId="0" fillId="0" borderId="0" xfId="0" applyBorder="1" applyAlignment="1" applyProtection="1">
      <alignment horizontal="right"/>
    </xf>
    <xf numFmtId="0" fontId="0" fillId="0" borderId="0" xfId="0" applyAlignment="1">
      <alignment horizontal="right"/>
    </xf>
    <xf numFmtId="0" fontId="0" fillId="0" borderId="0" xfId="0" applyAlignment="1" applyProtection="1">
      <alignment horizontal="right"/>
    </xf>
    <xf numFmtId="0" fontId="3" fillId="2" borderId="0" xfId="0" applyNumberFormat="1" applyFont="1" applyFill="1" applyBorder="1" applyAlignment="1" applyProtection="1">
      <alignment horizontal="left"/>
    </xf>
    <xf numFmtId="167" fontId="18" fillId="0" borderId="2" xfId="0" applyNumberFormat="1" applyFont="1" applyBorder="1" applyAlignment="1" applyProtection="1">
      <alignment vertical="top"/>
    </xf>
    <xf numFmtId="168" fontId="18" fillId="0" borderId="2" xfId="0" applyNumberFormat="1" applyFont="1" applyBorder="1" applyAlignment="1" applyProtection="1">
      <alignment horizontal="left" vertical="top"/>
    </xf>
    <xf numFmtId="2" fontId="19" fillId="2" borderId="1" xfId="0" applyNumberFormat="1" applyFont="1" applyFill="1" applyBorder="1" applyAlignment="1" applyProtection="1">
      <alignment horizontal="center" wrapText="1"/>
    </xf>
    <xf numFmtId="2" fontId="19" fillId="2" borderId="2" xfId="0" applyNumberFormat="1" applyFont="1" applyFill="1" applyBorder="1" applyAlignment="1" applyProtection="1">
      <alignment horizontal="center" wrapText="1"/>
    </xf>
    <xf numFmtId="165" fontId="4" fillId="5" borderId="0" xfId="0" applyNumberFormat="1" applyFont="1" applyFill="1" applyAlignment="1" applyProtection="1">
      <alignment horizontal="right" vertical="center"/>
    </xf>
    <xf numFmtId="0" fontId="0" fillId="0" borderId="0" xfId="0" applyFill="1" applyBorder="1" applyAlignment="1" applyProtection="1">
      <alignment horizontal="center"/>
    </xf>
    <xf numFmtId="0" fontId="0" fillId="0" borderId="0" xfId="0" applyAlignment="1" applyProtection="1">
      <alignment vertical="top"/>
    </xf>
    <xf numFmtId="0" fontId="20" fillId="6" borderId="4"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protection locked="0"/>
    </xf>
    <xf numFmtId="1" fontId="12" fillId="6" borderId="16" xfId="0" applyNumberFormat="1" applyFont="1" applyFill="1" applyBorder="1" applyAlignment="1" applyProtection="1">
      <alignment horizontal="center" vertical="center"/>
    </xf>
    <xf numFmtId="0" fontId="12" fillId="6" borderId="17" xfId="0" applyFont="1" applyFill="1" applyBorder="1" applyAlignment="1" applyProtection="1">
      <alignment vertical="center"/>
    </xf>
    <xf numFmtId="0" fontId="24" fillId="0" borderId="0" xfId="0" applyFont="1" applyFill="1" applyAlignment="1" applyProtection="1">
      <alignment horizontal="right"/>
    </xf>
    <xf numFmtId="0" fontId="7" fillId="8" borderId="0" xfId="0" applyFont="1" applyFill="1" applyAlignment="1" applyProtection="1">
      <alignment horizontal="left"/>
    </xf>
    <xf numFmtId="0" fontId="8" fillId="8" borderId="0" xfId="0" applyFont="1" applyFill="1" applyAlignment="1" applyProtection="1">
      <alignment vertical="center"/>
    </xf>
    <xf numFmtId="0" fontId="4" fillId="8" borderId="0" xfId="0" applyFont="1" applyFill="1" applyBorder="1" applyAlignment="1" applyProtection="1">
      <alignment horizontal="center" vertical="center"/>
    </xf>
    <xf numFmtId="0" fontId="6" fillId="0" borderId="0" xfId="0" applyFont="1" applyFill="1" applyAlignment="1" applyProtection="1">
      <alignment horizontal="right"/>
    </xf>
    <xf numFmtId="10" fontId="4" fillId="0" borderId="0" xfId="0" applyNumberFormat="1" applyFont="1" applyFill="1" applyAlignment="1" applyProtection="1">
      <alignment horizontal="center"/>
    </xf>
    <xf numFmtId="0" fontId="1" fillId="0" borderId="0" xfId="0" applyFont="1" applyFill="1" applyAlignment="1" applyProtection="1">
      <alignment horizontal="right"/>
    </xf>
    <xf numFmtId="0" fontId="6" fillId="0" borderId="0" xfId="0" applyFont="1" applyAlignment="1" applyProtection="1">
      <alignment horizontal="right"/>
    </xf>
    <xf numFmtId="170" fontId="3" fillId="2" borderId="0" xfId="0" applyNumberFormat="1" applyFont="1" applyFill="1" applyBorder="1" applyAlignment="1" applyProtection="1">
      <alignment horizontal="left"/>
    </xf>
    <xf numFmtId="171" fontId="6" fillId="0" borderId="2" xfId="0" applyNumberFormat="1" applyFont="1" applyBorder="1" applyAlignment="1" applyProtection="1">
      <alignment horizontal="left" vertical="top"/>
    </xf>
    <xf numFmtId="0" fontId="1" fillId="2" borderId="18"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166" fontId="6" fillId="5" borderId="21" xfId="0" applyNumberFormat="1" applyFont="1" applyFill="1" applyBorder="1" applyAlignment="1" applyProtection="1">
      <alignment horizontal="center" vertical="center"/>
    </xf>
    <xf numFmtId="0" fontId="15" fillId="7" borderId="15" xfId="0" applyNumberFormat="1" applyFont="1" applyFill="1" applyBorder="1" applyAlignment="1" applyProtection="1">
      <alignment horizontal="center" vertical="center"/>
      <protection locked="0"/>
    </xf>
    <xf numFmtId="10" fontId="12" fillId="6" borderId="22" xfId="0" applyNumberFormat="1" applyFont="1" applyFill="1" applyBorder="1" applyAlignment="1" applyProtection="1">
      <alignment vertical="center"/>
    </xf>
    <xf numFmtId="10" fontId="12" fillId="6" borderId="23" xfId="0" applyNumberFormat="1" applyFont="1" applyFill="1" applyBorder="1" applyAlignment="1" applyProtection="1">
      <alignment vertical="center"/>
    </xf>
    <xf numFmtId="1" fontId="12" fillId="6" borderId="24" xfId="0" applyNumberFormat="1" applyFont="1" applyFill="1" applyBorder="1" applyAlignment="1" applyProtection="1">
      <alignment horizontal="center" vertical="center"/>
    </xf>
    <xf numFmtId="2" fontId="8" fillId="2" borderId="25" xfId="0" applyNumberFormat="1" applyFont="1" applyFill="1" applyBorder="1" applyAlignment="1" applyProtection="1">
      <alignment horizontal="center" wrapText="1"/>
    </xf>
    <xf numFmtId="2" fontId="8" fillId="2" borderId="11" xfId="0" applyNumberFormat="1" applyFont="1" applyFill="1" applyBorder="1" applyAlignment="1" applyProtection="1">
      <alignment horizontal="center" wrapText="1"/>
    </xf>
    <xf numFmtId="2" fontId="8" fillId="2" borderId="26" xfId="0" applyNumberFormat="1" applyFont="1" applyFill="1" applyBorder="1" applyAlignment="1" applyProtection="1">
      <alignment horizontal="center" wrapText="1"/>
    </xf>
    <xf numFmtId="2" fontId="8" fillId="2" borderId="27" xfId="0" applyNumberFormat="1" applyFont="1" applyFill="1" applyBorder="1" applyAlignment="1" applyProtection="1">
      <alignment horizontal="center" wrapText="1"/>
    </xf>
    <xf numFmtId="2" fontId="8" fillId="4" borderId="28" xfId="0" applyNumberFormat="1" applyFont="1" applyFill="1" applyBorder="1" applyAlignment="1" applyProtection="1">
      <alignment horizontal="center" wrapText="1"/>
    </xf>
    <xf numFmtId="2" fontId="8" fillId="4" borderId="29" xfId="0" applyNumberFormat="1" applyFont="1" applyFill="1" applyBorder="1" applyAlignment="1" applyProtection="1">
      <alignment horizontal="center" wrapText="1"/>
    </xf>
    <xf numFmtId="2" fontId="8" fillId="3" borderId="26" xfId="0" applyNumberFormat="1" applyFont="1" applyFill="1" applyBorder="1" applyAlignment="1" applyProtection="1">
      <alignment horizontal="center" wrapText="1"/>
    </xf>
    <xf numFmtId="2" fontId="8" fillId="3" borderId="27" xfId="0" applyNumberFormat="1" applyFont="1" applyFill="1" applyBorder="1" applyAlignment="1" applyProtection="1">
      <alignment horizontal="center" wrapText="1"/>
    </xf>
    <xf numFmtId="2" fontId="15" fillId="0" borderId="30" xfId="0" applyNumberFormat="1" applyFont="1" applyFill="1" applyBorder="1" applyAlignment="1" applyProtection="1">
      <alignment horizontal="right" wrapText="1"/>
    </xf>
    <xf numFmtId="2" fontId="15" fillId="0" borderId="31" xfId="0" applyNumberFormat="1" applyFont="1" applyFill="1" applyBorder="1" applyAlignment="1" applyProtection="1">
      <alignment horizontal="right" wrapText="1"/>
    </xf>
    <xf numFmtId="2" fontId="15" fillId="0" borderId="32" xfId="0" applyNumberFormat="1" applyFont="1" applyFill="1" applyBorder="1" applyAlignment="1" applyProtection="1">
      <alignment horizontal="right" wrapText="1"/>
    </xf>
    <xf numFmtId="164" fontId="15" fillId="2" borderId="33" xfId="0" applyNumberFormat="1" applyFont="1" applyFill="1" applyBorder="1" applyAlignment="1" applyProtection="1">
      <alignment horizontal="center"/>
    </xf>
    <xf numFmtId="164" fontId="15" fillId="4" borderId="34" xfId="0" applyNumberFormat="1" applyFont="1" applyFill="1" applyBorder="1" applyAlignment="1" applyProtection="1">
      <alignment horizontal="center"/>
    </xf>
    <xf numFmtId="0" fontId="28" fillId="3" borderId="35" xfId="0" applyFont="1" applyFill="1" applyBorder="1" applyAlignment="1" applyProtection="1">
      <alignment horizontal="center" vertical="top" wrapText="1"/>
    </xf>
    <xf numFmtId="0" fontId="28" fillId="4" borderId="36" xfId="0" applyFont="1" applyFill="1" applyBorder="1" applyAlignment="1" applyProtection="1">
      <alignment horizontal="center" vertical="top" wrapText="1"/>
    </xf>
    <xf numFmtId="0" fontId="28" fillId="8" borderId="37" xfId="0" applyFont="1" applyFill="1" applyBorder="1" applyAlignment="1" applyProtection="1">
      <alignment horizontal="center" vertical="top" wrapText="1"/>
    </xf>
    <xf numFmtId="0" fontId="28" fillId="2" borderId="38" xfId="0" applyFont="1" applyFill="1" applyBorder="1" applyAlignment="1" applyProtection="1">
      <alignment horizontal="center" vertical="center" wrapText="1"/>
    </xf>
    <xf numFmtId="0" fontId="28" fillId="3" borderId="39" xfId="0" applyFont="1" applyFill="1" applyBorder="1" applyAlignment="1" applyProtection="1">
      <alignment horizontal="center" vertical="center" wrapText="1"/>
    </xf>
    <xf numFmtId="0" fontId="28" fillId="4" borderId="40" xfId="0" applyFont="1" applyFill="1" applyBorder="1" applyAlignment="1" applyProtection="1">
      <alignment horizontal="center" vertical="center" wrapText="1"/>
    </xf>
    <xf numFmtId="0" fontId="28" fillId="8" borderId="41" xfId="0" applyFont="1" applyFill="1" applyBorder="1" applyAlignment="1" applyProtection="1">
      <alignment horizontal="center" vertical="center" wrapText="1"/>
    </xf>
    <xf numFmtId="0" fontId="29" fillId="9"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23" fillId="2" borderId="43" xfId="0" applyFont="1" applyFill="1" applyBorder="1" applyAlignment="1" applyProtection="1">
      <alignment horizontal="left" vertical="center"/>
    </xf>
    <xf numFmtId="1" fontId="16" fillId="2" borderId="44" xfId="0" applyNumberFormat="1" applyFont="1" applyFill="1" applyBorder="1" applyAlignment="1" applyProtection="1">
      <alignment horizontal="center" vertical="center"/>
    </xf>
    <xf numFmtId="172" fontId="23" fillId="2" borderId="45" xfId="1" applyNumberFormat="1" applyFont="1" applyFill="1" applyBorder="1" applyAlignment="1" applyProtection="1">
      <alignment horizontal="left" vertical="center"/>
    </xf>
    <xf numFmtId="1" fontId="16" fillId="2" borderId="46" xfId="0" applyNumberFormat="1" applyFont="1" applyFill="1" applyBorder="1" applyAlignment="1" applyProtection="1">
      <alignment horizontal="center" vertical="center"/>
    </xf>
    <xf numFmtId="0" fontId="16" fillId="3" borderId="47" xfId="0" applyFont="1" applyFill="1" applyBorder="1" applyAlignment="1" applyProtection="1">
      <alignment horizontal="left" vertical="center"/>
    </xf>
    <xf numFmtId="0" fontId="23" fillId="3" borderId="48" xfId="0" applyFont="1" applyFill="1" applyBorder="1" applyAlignment="1" applyProtection="1">
      <alignment horizontal="left" vertical="center"/>
    </xf>
    <xf numFmtId="1" fontId="16" fillId="3" borderId="49" xfId="0" applyNumberFormat="1" applyFont="1" applyFill="1" applyBorder="1" applyAlignment="1" applyProtection="1">
      <alignment horizontal="center" vertical="center"/>
    </xf>
    <xf numFmtId="172" fontId="23" fillId="3" borderId="50" xfId="1" applyNumberFormat="1" applyFont="1" applyFill="1" applyBorder="1" applyAlignment="1" applyProtection="1">
      <alignment horizontal="left" vertical="center"/>
    </xf>
    <xf numFmtId="1" fontId="16" fillId="3" borderId="51" xfId="0" applyNumberFormat="1" applyFont="1" applyFill="1" applyBorder="1" applyAlignment="1" applyProtection="1">
      <alignment horizontal="center" vertical="center"/>
    </xf>
    <xf numFmtId="10" fontId="16" fillId="4" borderId="47" xfId="0" applyNumberFormat="1" applyFont="1" applyFill="1" applyBorder="1" applyAlignment="1" applyProtection="1">
      <alignment horizontal="left" vertical="center"/>
    </xf>
    <xf numFmtId="10" fontId="23" fillId="4" borderId="48" xfId="0" applyNumberFormat="1" applyFont="1" applyFill="1" applyBorder="1" applyAlignment="1" applyProtection="1">
      <alignment horizontal="left" vertical="center"/>
    </xf>
    <xf numFmtId="1" fontId="16" fillId="4" borderId="49" xfId="0" applyNumberFormat="1" applyFont="1" applyFill="1" applyBorder="1" applyAlignment="1" applyProtection="1">
      <alignment horizontal="center" vertical="center"/>
    </xf>
    <xf numFmtId="172" fontId="23" fillId="4" borderId="50" xfId="1" applyNumberFormat="1" applyFont="1" applyFill="1" applyBorder="1" applyAlignment="1" applyProtection="1">
      <alignment horizontal="left" vertical="center"/>
    </xf>
    <xf numFmtId="1" fontId="16" fillId="4" borderId="51" xfId="0" applyNumberFormat="1" applyFont="1" applyFill="1" applyBorder="1" applyAlignment="1" applyProtection="1">
      <alignment horizontal="center" vertical="center"/>
    </xf>
    <xf numFmtId="0" fontId="15"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xf>
    <xf numFmtId="0" fontId="28" fillId="2" borderId="54" xfId="0" applyFont="1" applyFill="1" applyBorder="1" applyAlignment="1" applyProtection="1">
      <alignment horizontal="center" vertical="center" wrapText="1"/>
    </xf>
    <xf numFmtId="0" fontId="30" fillId="9" borderId="47" xfId="0" applyFont="1" applyFill="1" applyBorder="1" applyAlignment="1" applyProtection="1">
      <alignment horizontal="left" vertical="center"/>
    </xf>
    <xf numFmtId="0" fontId="5" fillId="0" borderId="0" xfId="0" applyFont="1"/>
    <xf numFmtId="0" fontId="5" fillId="0" borderId="0" xfId="0" applyFont="1" applyProtection="1"/>
    <xf numFmtId="0" fontId="0" fillId="2" borderId="0" xfId="0" applyFill="1" applyProtection="1"/>
    <xf numFmtId="0" fontId="8" fillId="2" borderId="0" xfId="0" applyFont="1" applyFill="1" applyProtection="1"/>
    <xf numFmtId="0" fontId="0" fillId="3" borderId="0" xfId="0" applyFill="1" applyProtection="1"/>
    <xf numFmtId="0" fontId="0" fillId="4" borderId="0" xfId="0" applyFill="1" applyProtection="1"/>
    <xf numFmtId="0" fontId="0" fillId="0" borderId="55" xfId="0" applyBorder="1" applyProtection="1"/>
    <xf numFmtId="169" fontId="3" fillId="2" borderId="56" xfId="0" applyNumberFormat="1" applyFont="1" applyFill="1" applyBorder="1" applyAlignment="1" applyProtection="1"/>
    <xf numFmtId="2" fontId="14" fillId="6" borderId="1" xfId="0" applyNumberFormat="1" applyFont="1" applyFill="1" applyBorder="1" applyAlignment="1" applyProtection="1">
      <alignment horizontal="center" wrapText="1"/>
    </xf>
    <xf numFmtId="2" fontId="8" fillId="3" borderId="2" xfId="0" applyNumberFormat="1" applyFont="1" applyFill="1" applyBorder="1" applyAlignment="1" applyProtection="1">
      <alignment horizontal="center" wrapText="1"/>
    </xf>
    <xf numFmtId="2" fontId="8" fillId="4" borderId="1" xfId="0" applyNumberFormat="1" applyFont="1" applyFill="1" applyBorder="1" applyAlignment="1" applyProtection="1">
      <alignment horizontal="center" wrapText="1"/>
    </xf>
    <xf numFmtId="49" fontId="10" fillId="0" borderId="1" xfId="0" applyNumberFormat="1" applyFont="1" applyBorder="1" applyAlignment="1" applyProtection="1">
      <alignment horizontal="left" vertical="top" wrapText="1"/>
    </xf>
    <xf numFmtId="0" fontId="24" fillId="0" borderId="0" xfId="0" applyFont="1" applyAlignment="1">
      <alignment horizontal="right"/>
    </xf>
    <xf numFmtId="0" fontId="7" fillId="6" borderId="3" xfId="0" applyFont="1" applyFill="1" applyBorder="1" applyAlignment="1" applyProtection="1">
      <alignment horizontal="center" vertical="top" wrapText="1"/>
    </xf>
    <xf numFmtId="0" fontId="7" fillId="3" borderId="3" xfId="0" applyFont="1" applyFill="1" applyBorder="1" applyAlignment="1" applyProtection="1">
      <alignment horizontal="center" vertical="top" wrapText="1"/>
    </xf>
    <xf numFmtId="0" fontId="7" fillId="4" borderId="3" xfId="0" applyFont="1" applyFill="1" applyBorder="1" applyAlignment="1" applyProtection="1">
      <alignment horizontal="center" vertical="top" wrapText="1"/>
    </xf>
    <xf numFmtId="0" fontId="11" fillId="6" borderId="4"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2" fillId="0" borderId="0" xfId="0" applyFont="1" applyAlignment="1">
      <alignment horizontal="right"/>
    </xf>
    <xf numFmtId="0" fontId="15" fillId="0" borderId="57" xfId="0" applyFont="1" applyBorder="1" applyProtection="1"/>
    <xf numFmtId="0" fontId="15" fillId="0" borderId="58" xfId="0" applyFont="1" applyBorder="1" applyProtection="1"/>
    <xf numFmtId="0" fontId="15" fillId="0" borderId="0" xfId="0" applyFont="1" applyBorder="1" applyAlignment="1" applyProtection="1">
      <alignment horizontal="left"/>
    </xf>
    <xf numFmtId="0" fontId="28" fillId="6" borderId="59" xfId="0" applyFont="1" applyFill="1" applyBorder="1" applyAlignment="1" applyProtection="1">
      <alignment horizontal="center" vertical="top" wrapText="1"/>
    </xf>
    <xf numFmtId="0" fontId="12" fillId="6" borderId="39" xfId="0" applyFont="1" applyFill="1" applyBorder="1" applyAlignment="1" applyProtection="1">
      <alignment horizontal="center" vertical="center" wrapText="1"/>
    </xf>
    <xf numFmtId="0" fontId="2" fillId="0" borderId="0" xfId="0" applyFont="1" applyProtection="1"/>
    <xf numFmtId="165" fontId="15" fillId="7" borderId="15" xfId="0" applyNumberFormat="1" applyFont="1" applyFill="1" applyBorder="1" applyAlignment="1" applyProtection="1">
      <alignment horizontal="center" vertical="center"/>
      <protection locked="0"/>
    </xf>
    <xf numFmtId="0" fontId="0" fillId="0" borderId="0" xfId="0" applyFill="1" applyBorder="1" applyProtection="1"/>
    <xf numFmtId="166" fontId="4" fillId="5" borderId="0" xfId="0" applyNumberFormat="1" applyFont="1" applyFill="1" applyAlignment="1" applyProtection="1">
      <alignment horizontal="center" vertical="center"/>
    </xf>
    <xf numFmtId="0" fontId="30" fillId="9" borderId="60" xfId="0" applyFont="1" applyFill="1" applyBorder="1" applyAlignment="1" applyProtection="1">
      <alignment horizontal="left" vertical="center"/>
    </xf>
    <xf numFmtId="0" fontId="7" fillId="0" borderId="61"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2" fillId="0" borderId="63" xfId="0" applyFont="1" applyFill="1" applyBorder="1" applyAlignment="1" applyProtection="1">
      <alignment horizontal="left" vertical="center"/>
    </xf>
    <xf numFmtId="1" fontId="7" fillId="8" borderId="62" xfId="0" applyNumberFormat="1" applyFont="1" applyFill="1" applyBorder="1" applyAlignment="1" applyProtection="1">
      <alignment horizontal="center" vertical="center"/>
    </xf>
    <xf numFmtId="0" fontId="2" fillId="8" borderId="62" xfId="0" applyFont="1" applyFill="1" applyBorder="1" applyAlignment="1" applyProtection="1">
      <alignment vertical="center"/>
    </xf>
    <xf numFmtId="1" fontId="4" fillId="8" borderId="62" xfId="0" applyNumberFormat="1"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1" fontId="29" fillId="0" borderId="0" xfId="0" applyNumberFormat="1" applyFont="1" applyFill="1" applyBorder="1" applyAlignment="1" applyProtection="1">
      <alignment horizontal="right" vertical="center"/>
    </xf>
    <xf numFmtId="0" fontId="7" fillId="11" borderId="0" xfId="0" applyFont="1" applyFill="1" applyBorder="1" applyAlignment="1" applyProtection="1">
      <alignment vertical="top" wrapText="1"/>
    </xf>
    <xf numFmtId="0" fontId="0" fillId="11" borderId="0" xfId="0" applyFill="1" applyAlignment="1" applyProtection="1">
      <alignment vertical="top"/>
    </xf>
    <xf numFmtId="0" fontId="0" fillId="11" borderId="0" xfId="0" applyFill="1" applyBorder="1" applyAlignment="1" applyProtection="1">
      <alignment horizontal="center" vertical="top"/>
    </xf>
    <xf numFmtId="0" fontId="0" fillId="11" borderId="0" xfId="0" applyFill="1" applyBorder="1" applyAlignment="1" applyProtection="1">
      <alignment horizontal="left" vertical="top"/>
    </xf>
    <xf numFmtId="0" fontId="0" fillId="11" borderId="0" xfId="0" applyFill="1" applyAlignment="1" applyProtection="1">
      <alignment horizontal="right" vertical="top"/>
    </xf>
    <xf numFmtId="0" fontId="36" fillId="12" borderId="0" xfId="0" applyFont="1" applyFill="1" applyBorder="1" applyAlignment="1" applyProtection="1">
      <alignment horizontal="left" vertical="center"/>
    </xf>
    <xf numFmtId="0" fontId="5" fillId="12" borderId="0" xfId="0" applyFont="1" applyFill="1" applyAlignment="1" applyProtection="1">
      <alignment horizontal="center" vertical="center"/>
    </xf>
    <xf numFmtId="0" fontId="5" fillId="12" borderId="0" xfId="0" applyFont="1" applyFill="1" applyBorder="1" applyAlignment="1" applyProtection="1">
      <alignment horizontal="center"/>
    </xf>
    <xf numFmtId="0" fontId="37" fillId="12" borderId="0" xfId="0" applyFont="1" applyFill="1" applyAlignment="1" applyProtection="1">
      <alignment horizontal="right"/>
    </xf>
    <xf numFmtId="165" fontId="37" fillId="12" borderId="0" xfId="0" applyNumberFormat="1" applyFont="1" applyFill="1" applyAlignment="1" applyProtection="1">
      <alignment horizontal="left"/>
    </xf>
    <xf numFmtId="0" fontId="0" fillId="12" borderId="0" xfId="0" applyFill="1" applyAlignment="1" applyProtection="1">
      <alignment horizontal="center"/>
    </xf>
    <xf numFmtId="10" fontId="23" fillId="12" borderId="0" xfId="0" applyNumberFormat="1" applyFont="1" applyFill="1" applyBorder="1" applyAlignment="1" applyProtection="1">
      <alignment horizontal="left" vertical="center"/>
    </xf>
    <xf numFmtId="0" fontId="0" fillId="12" borderId="0" xfId="0" applyFill="1" applyAlignment="1" applyProtection="1">
      <alignment horizontal="left"/>
    </xf>
    <xf numFmtId="10" fontId="38" fillId="12" borderId="0" xfId="0" applyNumberFormat="1" applyFont="1" applyFill="1" applyBorder="1" applyAlignment="1" applyProtection="1">
      <alignment horizontal="right" vertical="center"/>
    </xf>
    <xf numFmtId="0" fontId="38" fillId="12" borderId="0" xfId="0" applyFont="1" applyFill="1" applyAlignment="1" applyProtection="1">
      <alignment horizontal="right" vertical="top"/>
    </xf>
    <xf numFmtId="0" fontId="39" fillId="12" borderId="0" xfId="0" applyFont="1" applyFill="1" applyAlignment="1" applyProtection="1">
      <alignment horizontal="left" vertical="center"/>
    </xf>
    <xf numFmtId="0" fontId="21" fillId="12" borderId="0" xfId="0" applyFont="1" applyFill="1" applyBorder="1" applyAlignment="1" applyProtection="1">
      <alignment horizontal="left" vertical="center"/>
    </xf>
    <xf numFmtId="0" fontId="22" fillId="12" borderId="0" xfId="0" applyFont="1" applyFill="1" applyBorder="1" applyAlignment="1" applyProtection="1">
      <alignment horizontal="left"/>
    </xf>
    <xf numFmtId="0" fontId="23" fillId="12" borderId="0" xfId="0" applyFont="1" applyFill="1" applyBorder="1" applyAlignment="1" applyProtection="1">
      <alignment horizontal="center"/>
    </xf>
    <xf numFmtId="0" fontId="0" fillId="12" borderId="0" xfId="0" applyFill="1" applyBorder="1" applyAlignment="1" applyProtection="1">
      <alignment horizontal="left"/>
    </xf>
    <xf numFmtId="0" fontId="17" fillId="12" borderId="0" xfId="0" applyFont="1" applyFill="1" applyBorder="1" applyAlignment="1" applyProtection="1">
      <alignment horizontal="left" vertical="center"/>
    </xf>
    <xf numFmtId="0" fontId="25" fillId="12" borderId="0" xfId="0" applyFont="1" applyFill="1" applyBorder="1" applyAlignment="1" applyProtection="1">
      <alignment horizontal="left" vertical="center"/>
    </xf>
    <xf numFmtId="0" fontId="26" fillId="12" borderId="0" xfId="0" applyFont="1" applyFill="1" applyBorder="1" applyAlignment="1" applyProtection="1">
      <alignment horizontal="left"/>
    </xf>
    <xf numFmtId="0" fontId="0" fillId="12" borderId="0" xfId="0" applyFill="1" applyBorder="1" applyAlignment="1" applyProtection="1">
      <alignment horizontal="center"/>
    </xf>
    <xf numFmtId="0" fontId="0" fillId="12" borderId="0" xfId="0" applyFill="1" applyBorder="1" applyProtection="1"/>
    <xf numFmtId="0" fontId="8" fillId="12" borderId="0" xfId="0" applyFont="1" applyFill="1" applyBorder="1" applyAlignment="1" applyProtection="1">
      <alignment horizontal="left" vertical="center"/>
    </xf>
    <xf numFmtId="0" fontId="16" fillId="13" borderId="0" xfId="0" applyFont="1" applyFill="1" applyBorder="1" applyAlignment="1" applyProtection="1">
      <alignment horizontal="left" vertical="center"/>
    </xf>
    <xf numFmtId="0" fontId="8" fillId="12" borderId="0" xfId="0" applyFont="1" applyFill="1" applyAlignment="1" applyProtection="1">
      <alignment horizontal="left" vertical="center"/>
    </xf>
    <xf numFmtId="0" fontId="16" fillId="12" borderId="0" xfId="0" applyFont="1" applyFill="1" applyAlignment="1" applyProtection="1">
      <alignment horizontal="left" vertical="center"/>
    </xf>
    <xf numFmtId="0" fontId="0" fillId="12" borderId="0" xfId="0" applyFill="1" applyProtection="1"/>
    <xf numFmtId="166" fontId="6" fillId="12" borderId="0" xfId="0" applyNumberFormat="1" applyFont="1" applyFill="1" applyAlignment="1" applyProtection="1">
      <alignment horizontal="center" vertical="center"/>
    </xf>
    <xf numFmtId="0" fontId="8" fillId="12" borderId="64" xfId="0" applyFont="1" applyFill="1" applyBorder="1" applyAlignment="1" applyProtection="1">
      <alignment horizontal="left" vertical="center"/>
    </xf>
    <xf numFmtId="0" fontId="15" fillId="12" borderId="65" xfId="0" applyFont="1" applyFill="1" applyBorder="1" applyAlignment="1" applyProtection="1">
      <alignment horizontal="center" vertical="center"/>
    </xf>
    <xf numFmtId="0" fontId="15" fillId="12" borderId="0" xfId="0" applyFont="1" applyFill="1" applyBorder="1" applyAlignment="1" applyProtection="1">
      <alignment horizontal="center" vertical="center"/>
    </xf>
    <xf numFmtId="165" fontId="15" fillId="12" borderId="0" xfId="0" applyNumberFormat="1" applyFont="1" applyFill="1" applyAlignment="1" applyProtection="1">
      <alignment horizontal="center" vertical="center"/>
    </xf>
    <xf numFmtId="0" fontId="37" fillId="12" borderId="0" xfId="0" applyFont="1" applyFill="1" applyAlignment="1" applyProtection="1">
      <alignment horizontal="left"/>
    </xf>
    <xf numFmtId="0" fontId="6" fillId="12" borderId="0" xfId="0" applyFont="1" applyFill="1" applyAlignment="1" applyProtection="1">
      <alignment horizontal="right" vertical="center"/>
    </xf>
    <xf numFmtId="10" fontId="27" fillId="12" borderId="0" xfId="0" applyNumberFormat="1" applyFont="1" applyFill="1" applyAlignment="1" applyProtection="1">
      <alignment horizontal="right" vertical="center"/>
    </xf>
    <xf numFmtId="0" fontId="7" fillId="12" borderId="0" xfId="0" applyFont="1" applyFill="1" applyAlignment="1" applyProtection="1">
      <alignment horizontal="center"/>
    </xf>
    <xf numFmtId="0" fontId="40" fillId="12" borderId="0" xfId="0" applyFont="1" applyFill="1" applyAlignment="1" applyProtection="1">
      <alignment vertical="center"/>
    </xf>
    <xf numFmtId="10" fontId="4" fillId="12" borderId="0" xfId="0" applyNumberFormat="1" applyFont="1" applyFill="1" applyAlignment="1" applyProtection="1">
      <alignment horizontal="center" vertical="center"/>
    </xf>
    <xf numFmtId="0" fontId="41" fillId="12" borderId="0" xfId="0" applyFont="1" applyFill="1" applyBorder="1" applyAlignment="1" applyProtection="1">
      <alignment horizontal="left" vertical="center"/>
    </xf>
    <xf numFmtId="164" fontId="15" fillId="2" borderId="66" xfId="0" applyNumberFormat="1" applyFont="1" applyFill="1" applyBorder="1" applyAlignment="1" applyProtection="1">
      <alignment horizontal="center"/>
    </xf>
    <xf numFmtId="164" fontId="15" fillId="3" borderId="33" xfId="0" applyNumberFormat="1" applyFont="1" applyFill="1" applyBorder="1" applyAlignment="1" applyProtection="1">
      <alignment horizontal="center"/>
    </xf>
    <xf numFmtId="0" fontId="15" fillId="12" borderId="67" xfId="0" applyFont="1" applyFill="1" applyBorder="1" applyAlignment="1" applyProtection="1">
      <alignment horizontal="center" vertical="center"/>
    </xf>
    <xf numFmtId="0" fontId="4" fillId="12" borderId="68" xfId="0" applyFont="1" applyFill="1" applyBorder="1" applyAlignment="1" applyProtection="1">
      <alignment horizontal="center"/>
    </xf>
    <xf numFmtId="2" fontId="8" fillId="12" borderId="69" xfId="0" applyNumberFormat="1" applyFont="1" applyFill="1" applyBorder="1" applyAlignment="1" applyProtection="1">
      <alignment horizontal="center" wrapText="1"/>
    </xf>
    <xf numFmtId="2" fontId="8" fillId="12" borderId="70" xfId="0" applyNumberFormat="1" applyFont="1" applyFill="1" applyBorder="1" applyAlignment="1" applyProtection="1">
      <alignment horizontal="center" wrapText="1"/>
    </xf>
    <xf numFmtId="164" fontId="15" fillId="12" borderId="71" xfId="0" applyNumberFormat="1" applyFont="1" applyFill="1" applyBorder="1" applyAlignment="1" applyProtection="1">
      <alignment horizontal="center"/>
    </xf>
    <xf numFmtId="0" fontId="7" fillId="12" borderId="3" xfId="0" applyFont="1" applyFill="1" applyBorder="1" applyAlignment="1" applyProtection="1">
      <alignment horizontal="center" vertical="center" wrapText="1"/>
    </xf>
    <xf numFmtId="0" fontId="7" fillId="12" borderId="4" xfId="0" applyFont="1" applyFill="1" applyBorder="1" applyAlignment="1" applyProtection="1">
      <alignment horizontal="center" wrapText="1"/>
    </xf>
    <xf numFmtId="0" fontId="10" fillId="12" borderId="1" xfId="0" applyFont="1" applyFill="1" applyBorder="1" applyAlignment="1" applyProtection="1">
      <alignment horizontal="left" vertical="top" wrapText="1"/>
      <protection locked="0"/>
    </xf>
    <xf numFmtId="168" fontId="18" fillId="12" borderId="1" xfId="0" applyNumberFormat="1" applyFont="1" applyFill="1" applyBorder="1" applyAlignment="1" applyProtection="1">
      <alignment horizontal="left" vertical="top"/>
    </xf>
    <xf numFmtId="0" fontId="10" fillId="12" borderId="1" xfId="0" applyFont="1" applyFill="1" applyBorder="1" applyAlignment="1" applyProtection="1">
      <alignment horizontal="left" vertical="top" wrapText="1"/>
    </xf>
    <xf numFmtId="2" fontId="16" fillId="12" borderId="2" xfId="0" applyNumberFormat="1" applyFont="1" applyFill="1" applyBorder="1" applyAlignment="1" applyProtection="1">
      <alignment horizontal="center" wrapText="1"/>
    </xf>
    <xf numFmtId="2" fontId="4" fillId="12" borderId="5" xfId="0" applyNumberFormat="1" applyFont="1" applyFill="1" applyBorder="1" applyAlignment="1" applyProtection="1">
      <alignment horizontal="center"/>
    </xf>
    <xf numFmtId="2" fontId="8" fillId="14" borderId="26" xfId="0" applyNumberFormat="1" applyFont="1" applyFill="1" applyBorder="1" applyAlignment="1" applyProtection="1">
      <alignment horizontal="center" wrapText="1"/>
    </xf>
    <xf numFmtId="2" fontId="8" fillId="14" borderId="27" xfId="0" applyNumberFormat="1" applyFont="1" applyFill="1" applyBorder="1" applyAlignment="1" applyProtection="1">
      <alignment horizontal="center" wrapText="1"/>
    </xf>
    <xf numFmtId="164" fontId="15" fillId="14" borderId="33" xfId="0" applyNumberFormat="1" applyFont="1" applyFill="1" applyBorder="1" applyAlignment="1" applyProtection="1">
      <alignment horizontal="center"/>
    </xf>
    <xf numFmtId="0" fontId="2" fillId="0" borderId="0" xfId="2" applyFont="1" applyAlignment="1">
      <alignment horizontal="right"/>
    </xf>
    <xf numFmtId="0" fontId="28" fillId="2" borderId="72" xfId="0" applyFont="1" applyFill="1" applyBorder="1" applyAlignment="1" applyProtection="1">
      <alignment horizontal="center" vertical="top" wrapText="1"/>
    </xf>
    <xf numFmtId="14" fontId="7" fillId="8" borderId="73" xfId="0" applyNumberFormat="1" applyFont="1" applyFill="1" applyBorder="1" applyAlignment="1" applyProtection="1">
      <alignment horizontal="center" vertical="center"/>
      <protection locked="0"/>
    </xf>
    <xf numFmtId="14" fontId="7" fillId="8" borderId="74" xfId="0" applyNumberFormat="1" applyFont="1" applyFill="1" applyBorder="1" applyAlignment="1" applyProtection="1">
      <alignment horizontal="center" vertical="center"/>
      <protection locked="0"/>
    </xf>
    <xf numFmtId="14" fontId="37" fillId="12" borderId="55" xfId="0" applyNumberFormat="1" applyFont="1" applyFill="1" applyBorder="1" applyAlignment="1" applyProtection="1">
      <alignment horizontal="center" vertical="center"/>
    </xf>
    <xf numFmtId="0" fontId="4" fillId="7" borderId="73" xfId="0" applyFont="1" applyFill="1" applyBorder="1" applyAlignment="1" applyProtection="1">
      <alignment horizontal="center" vertical="center"/>
      <protection locked="0"/>
    </xf>
    <xf numFmtId="0" fontId="4" fillId="7" borderId="74" xfId="0" applyFont="1" applyFill="1" applyBorder="1" applyAlignment="1" applyProtection="1">
      <alignment horizontal="center" vertical="center"/>
      <protection locked="0"/>
    </xf>
    <xf numFmtId="0" fontId="0" fillId="12" borderId="55" xfId="0" applyFill="1" applyBorder="1" applyAlignment="1" applyProtection="1">
      <alignment horizontal="center"/>
    </xf>
    <xf numFmtId="1" fontId="30" fillId="9" borderId="75" xfId="0" applyNumberFormat="1" applyFont="1" applyFill="1" applyBorder="1" applyAlignment="1" applyProtection="1">
      <alignment horizontal="right" vertical="center"/>
    </xf>
    <xf numFmtId="1" fontId="30" fillId="9" borderId="76" xfId="0" applyNumberFormat="1" applyFont="1" applyFill="1" applyBorder="1" applyAlignment="1" applyProtection="1">
      <alignment horizontal="right" vertical="center"/>
    </xf>
    <xf numFmtId="1" fontId="30" fillId="9" borderId="77" xfId="0" applyNumberFormat="1" applyFont="1" applyFill="1" applyBorder="1" applyAlignment="1" applyProtection="1">
      <alignment horizontal="right" vertical="center"/>
    </xf>
    <xf numFmtId="1" fontId="30" fillId="9" borderId="51" xfId="0" applyNumberFormat="1" applyFont="1" applyFill="1" applyBorder="1" applyAlignment="1" applyProtection="1">
      <alignment horizontal="right" vertical="center"/>
    </xf>
    <xf numFmtId="1" fontId="29" fillId="9" borderId="78" xfId="0" applyNumberFormat="1" applyFont="1" applyFill="1" applyBorder="1" applyAlignment="1" applyProtection="1">
      <alignment horizontal="right" vertical="center"/>
    </xf>
    <xf numFmtId="1" fontId="29" fillId="9" borderId="24" xfId="0" applyNumberFormat="1" applyFont="1" applyFill="1" applyBorder="1" applyAlignment="1" applyProtection="1">
      <alignment horizontal="right" vertical="center"/>
    </xf>
    <xf numFmtId="1" fontId="4" fillId="9" borderId="63" xfId="0" applyNumberFormat="1" applyFont="1" applyFill="1" applyBorder="1" applyAlignment="1" applyProtection="1">
      <alignment horizontal="right" vertical="center"/>
    </xf>
    <xf numFmtId="1" fontId="4" fillId="9" borderId="79" xfId="0" applyNumberFormat="1" applyFont="1" applyFill="1" applyBorder="1" applyAlignment="1" applyProtection="1">
      <alignment horizontal="right" vertical="center"/>
    </xf>
    <xf numFmtId="10" fontId="35" fillId="0" borderId="0" xfId="0" applyNumberFormat="1" applyFont="1" applyFill="1" applyBorder="1" applyAlignment="1" applyProtection="1">
      <alignment horizontal="center" vertical="center"/>
    </xf>
    <xf numFmtId="0" fontId="7" fillId="0" borderId="0" xfId="0" applyFont="1" applyAlignment="1" applyProtection="1">
      <alignment horizontal="center"/>
    </xf>
    <xf numFmtId="0" fontId="7" fillId="11" borderId="0" xfId="0" applyFont="1" applyFill="1" applyBorder="1" applyAlignment="1" applyProtection="1">
      <alignment horizontal="left" vertical="top" wrapText="1"/>
    </xf>
    <xf numFmtId="0" fontId="16" fillId="7" borderId="73" xfId="0" applyFont="1" applyFill="1" applyBorder="1" applyAlignment="1" applyProtection="1">
      <alignment horizontal="left" vertical="center"/>
      <protection locked="0"/>
    </xf>
    <xf numFmtId="0" fontId="16" fillId="7" borderId="74" xfId="0" applyFont="1" applyFill="1" applyBorder="1" applyAlignment="1" applyProtection="1">
      <alignment horizontal="left" vertical="center"/>
      <protection locked="0"/>
    </xf>
    <xf numFmtId="9" fontId="15" fillId="7" borderId="73" xfId="0" applyNumberFormat="1" applyFont="1" applyFill="1" applyBorder="1" applyAlignment="1" applyProtection="1">
      <alignment horizontal="center" vertical="center"/>
      <protection locked="0"/>
    </xf>
    <xf numFmtId="9" fontId="15" fillId="7" borderId="74" xfId="0" applyNumberFormat="1" applyFont="1" applyFill="1" applyBorder="1" applyAlignment="1" applyProtection="1">
      <alignment horizontal="center" vertical="center"/>
      <protection locked="0"/>
    </xf>
    <xf numFmtId="169" fontId="3" fillId="2" borderId="56" xfId="0" applyNumberFormat="1" applyFont="1" applyFill="1" applyBorder="1" applyAlignment="1" applyProtection="1">
      <alignment horizontal="left"/>
    </xf>
    <xf numFmtId="0" fontId="1" fillId="2" borderId="80" xfId="0" applyFont="1" applyFill="1" applyBorder="1" applyAlignment="1" applyProtection="1">
      <alignment horizontal="center" vertical="top" wrapText="1"/>
    </xf>
    <xf numFmtId="0" fontId="1" fillId="2" borderId="81" xfId="0" applyFont="1" applyFill="1" applyBorder="1" applyAlignment="1" applyProtection="1">
      <alignment horizontal="center" vertical="top" wrapText="1"/>
    </xf>
    <xf numFmtId="0" fontId="1" fillId="2" borderId="13" xfId="0" applyFont="1" applyFill="1" applyBorder="1" applyAlignment="1" applyProtection="1">
      <alignment horizontal="center" vertical="top" wrapText="1"/>
    </xf>
    <xf numFmtId="0" fontId="1" fillId="0" borderId="3"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4" fillId="0" borderId="82" xfId="0" applyFont="1" applyFill="1" applyBorder="1" applyAlignment="1" applyProtection="1">
      <alignment horizontal="center" vertical="center"/>
    </xf>
    <xf numFmtId="0" fontId="0" fillId="0" borderId="83" xfId="0" applyBorder="1" applyAlignment="1" applyProtection="1">
      <alignment horizontal="center" vertical="center"/>
    </xf>
    <xf numFmtId="0" fontId="4" fillId="0" borderId="83" xfId="0" applyFont="1" applyFill="1" applyBorder="1" applyAlignment="1" applyProtection="1">
      <alignment horizontal="center" vertical="center"/>
    </xf>
    <xf numFmtId="0" fontId="8" fillId="2" borderId="0" xfId="0" applyFont="1" applyFill="1" applyAlignment="1">
      <alignment vertical="top" wrapText="1"/>
    </xf>
    <xf numFmtId="0" fontId="0" fillId="2" borderId="0" xfId="0" applyFill="1" applyAlignment="1">
      <alignment vertical="top" wrapText="1"/>
    </xf>
    <xf numFmtId="0" fontId="32" fillId="10" borderId="0" xfId="0" applyFont="1" applyFill="1" applyAlignment="1">
      <alignment vertical="top" wrapText="1"/>
    </xf>
    <xf numFmtId="0" fontId="31" fillId="10" borderId="0" xfId="0" applyFont="1" applyFill="1" applyAlignment="1">
      <alignment vertical="top" wrapText="1"/>
    </xf>
    <xf numFmtId="0" fontId="31" fillId="0" borderId="84" xfId="0" applyFont="1" applyBorder="1" applyAlignment="1" applyProtection="1">
      <alignment vertical="top" wrapText="1"/>
    </xf>
    <xf numFmtId="0" fontId="31" fillId="0" borderId="85" xfId="0" applyFont="1" applyBorder="1" applyAlignment="1" applyProtection="1">
      <alignment vertical="top" wrapText="1"/>
    </xf>
    <xf numFmtId="0" fontId="31" fillId="0" borderId="86" xfId="0" applyFont="1" applyBorder="1" applyAlignment="1" applyProtection="1">
      <alignment vertical="top" wrapText="1"/>
    </xf>
    <xf numFmtId="0" fontId="7" fillId="2" borderId="0" xfId="0" applyFont="1" applyFill="1" applyAlignment="1" applyProtection="1"/>
    <xf numFmtId="0" fontId="0" fillId="2" borderId="0" xfId="0" applyFill="1" applyAlignment="1" applyProtection="1"/>
    <xf numFmtId="0" fontId="7" fillId="3" borderId="0" xfId="0" applyFont="1" applyFill="1" applyAlignment="1" applyProtection="1"/>
    <xf numFmtId="0" fontId="0" fillId="3" borderId="0" xfId="0" applyFill="1" applyAlignment="1" applyProtection="1"/>
    <xf numFmtId="0" fontId="7" fillId="4" borderId="0" xfId="0" applyFont="1" applyFill="1" applyAlignment="1" applyProtection="1"/>
    <xf numFmtId="0" fontId="0" fillId="4" borderId="0" xfId="0" applyFill="1" applyAlignment="1" applyProtection="1"/>
    <xf numFmtId="0" fontId="7" fillId="0" borderId="87" xfId="0" applyFont="1" applyBorder="1" applyAlignment="1" applyProtection="1"/>
    <xf numFmtId="0" fontId="7" fillId="0" borderId="55" xfId="0" applyFont="1" applyBorder="1" applyAlignment="1" applyProtection="1"/>
    <xf numFmtId="0" fontId="7" fillId="0" borderId="88" xfId="0" applyFont="1" applyBorder="1" applyAlignment="1" applyProtection="1"/>
    <xf numFmtId="0" fontId="31" fillId="3" borderId="0" xfId="0" applyFont="1" applyFill="1" applyAlignment="1" applyProtection="1">
      <alignment vertical="top" wrapText="1"/>
    </xf>
    <xf numFmtId="0" fontId="0" fillId="3" borderId="0" xfId="0" applyFill="1" applyAlignment="1" applyProtection="1">
      <alignment vertical="top" wrapText="1"/>
    </xf>
    <xf numFmtId="0" fontId="31" fillId="4" borderId="0" xfId="0" applyFont="1" applyFill="1" applyAlignment="1" applyProtection="1">
      <alignment vertical="top" wrapText="1"/>
    </xf>
    <xf numFmtId="0" fontId="0" fillId="4" borderId="0" xfId="0" applyFill="1" applyAlignment="1" applyProtection="1">
      <alignment vertical="top" wrapText="1"/>
    </xf>
    <xf numFmtId="0" fontId="31" fillId="2" borderId="0" xfId="0" applyFont="1" applyFill="1" applyAlignment="1" applyProtection="1">
      <alignment vertical="top" wrapText="1"/>
    </xf>
    <xf numFmtId="0" fontId="0" fillId="2" borderId="0" xfId="0" applyFill="1" applyAlignment="1" applyProtection="1">
      <alignment vertical="top" wrapText="1"/>
    </xf>
    <xf numFmtId="0" fontId="7" fillId="2" borderId="80" xfId="0" applyFont="1" applyFill="1" applyBorder="1" applyAlignment="1" applyProtection="1">
      <alignment horizontal="center" vertical="top" wrapText="1"/>
    </xf>
    <xf numFmtId="0" fontId="7" fillId="2" borderId="81" xfId="0" applyFont="1" applyFill="1" applyBorder="1" applyAlignment="1" applyProtection="1">
      <alignment horizontal="center" vertical="top" wrapText="1"/>
    </xf>
    <xf numFmtId="0" fontId="7" fillId="2" borderId="13" xfId="0" applyFont="1" applyFill="1" applyBorder="1" applyAlignment="1" applyProtection="1">
      <alignment horizontal="center" vertical="top" wrapText="1"/>
    </xf>
    <xf numFmtId="0" fontId="7" fillId="0" borderId="3" xfId="0" applyFont="1" applyFill="1" applyBorder="1" applyAlignment="1" applyProtection="1">
      <alignment horizontal="center" vertical="center" wrapText="1"/>
    </xf>
  </cellXfs>
  <cellStyles count="3">
    <cellStyle name="Prozent" xfId="1" builtinId="5"/>
    <cellStyle name="Standard" xfId="0" builtinId="0"/>
    <cellStyle name="Standard 2" xfId="2"/>
  </cellStyles>
  <dxfs count="3">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7D25"/>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705972</xdr:colOff>
      <xdr:row>0</xdr:row>
      <xdr:rowOff>728382</xdr:rowOff>
    </xdr:from>
    <xdr:to>
      <xdr:col>18</xdr:col>
      <xdr:colOff>369795</xdr:colOff>
      <xdr:row>2</xdr:row>
      <xdr:rowOff>134471</xdr:rowOff>
    </xdr:to>
    <xdr:sp macro="" textlink="">
      <xdr:nvSpPr>
        <xdr:cNvPr id="2" name="Textfeld 1"/>
        <xdr:cNvSpPr txBox="1"/>
      </xdr:nvSpPr>
      <xdr:spPr>
        <a:xfrm>
          <a:off x="10813678" y="728382"/>
          <a:ext cx="2924735" cy="504265"/>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t>La nouvelle année scolaire peut être sélectionnée en cliquant sur le bouton fléché.</a:t>
          </a:r>
        </a:p>
      </xdr:txBody>
    </xdr:sp>
    <xdr:clientData fPrintsWithSheet="0"/>
  </xdr:twoCellAnchor>
  <xdr:twoCellAnchor>
    <xdr:from>
      <xdr:col>15</xdr:col>
      <xdr:colOff>224117</xdr:colOff>
      <xdr:row>1</xdr:row>
      <xdr:rowOff>22412</xdr:rowOff>
    </xdr:from>
    <xdr:to>
      <xdr:col>15</xdr:col>
      <xdr:colOff>728382</xdr:colOff>
      <xdr:row>1</xdr:row>
      <xdr:rowOff>291352</xdr:rowOff>
    </xdr:to>
    <xdr:sp macro="" textlink="">
      <xdr:nvSpPr>
        <xdr:cNvPr id="3" name="Pfeil nach links 2"/>
        <xdr:cNvSpPr/>
      </xdr:nvSpPr>
      <xdr:spPr>
        <a:xfrm>
          <a:off x="10331823" y="818030"/>
          <a:ext cx="504265" cy="268940"/>
        </a:xfrm>
        <a:prstGeom prst="lef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rgbClr val="92D05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09"/>
  <sheetViews>
    <sheetView tabSelected="1" zoomScale="85" zoomScaleNormal="85" zoomScalePageLayoutView="70" workbookViewId="0">
      <selection activeCell="D9" sqref="D9"/>
    </sheetView>
  </sheetViews>
  <sheetFormatPr baseColWidth="10" defaultColWidth="16.28515625" defaultRowHeight="12.75" x14ac:dyDescent="0.2"/>
  <cols>
    <col min="1" max="1" width="31.42578125" style="8" customWidth="1"/>
    <col min="2" max="2" width="16.140625" style="8" customWidth="1"/>
    <col min="3" max="3" width="18.5703125" style="8" customWidth="1"/>
    <col min="4" max="4" width="14.5703125" style="16" customWidth="1"/>
    <col min="5" max="5" width="23.28515625" style="17" customWidth="1"/>
    <col min="6" max="6" width="13.85546875" style="17" customWidth="1"/>
    <col min="7" max="7" width="13.85546875" style="16" customWidth="1"/>
    <col min="8" max="8" width="10.28515625" style="17" customWidth="1"/>
    <col min="9" max="9" width="9.5703125" style="8" customWidth="1"/>
    <col min="10" max="12" width="16.28515625" style="8" hidden="1" customWidth="1"/>
    <col min="13" max="13" width="16.28515625" style="61" hidden="1" customWidth="1"/>
    <col min="14" max="15" width="16.28515625" style="8" hidden="1" customWidth="1"/>
    <col min="16" max="16" width="16.28515625" style="8" customWidth="1"/>
    <col min="17" max="16384" width="16.28515625" style="8"/>
  </cols>
  <sheetData>
    <row r="1" spans="1:48" s="69" customFormat="1" ht="63" customHeight="1" thickBot="1" x14ac:dyDescent="0.25">
      <c r="A1" s="173" t="s">
        <v>142</v>
      </c>
      <c r="B1" s="250" t="s">
        <v>143</v>
      </c>
      <c r="C1" s="250"/>
      <c r="D1" s="250"/>
      <c r="E1" s="174"/>
      <c r="F1" s="175"/>
      <c r="G1" s="176"/>
      <c r="H1" s="174" t="s">
        <v>167</v>
      </c>
      <c r="I1" s="177" t="s">
        <v>168</v>
      </c>
      <c r="J1" s="249" t="s">
        <v>129</v>
      </c>
      <c r="K1" s="249"/>
      <c r="N1" s="249" t="s">
        <v>128</v>
      </c>
      <c r="O1" s="249"/>
    </row>
    <row r="2" spans="1:48" ht="24" customHeight="1" thickBot="1" x14ac:dyDescent="0.25">
      <c r="A2" s="178" t="s">
        <v>150</v>
      </c>
      <c r="B2" s="189"/>
      <c r="C2" s="189"/>
      <c r="D2" s="190"/>
      <c r="E2" s="191"/>
      <c r="F2" s="189"/>
      <c r="G2" s="192"/>
      <c r="H2" s="234">
        <v>45323</v>
      </c>
      <c r="I2" s="235"/>
      <c r="J2" s="22">
        <f>(D6-H5)/D7 + D6/D7*C13</f>
        <v>0</v>
      </c>
      <c r="K2" s="21">
        <f>ROUND(IF(AND(J2&gt;1.05,D6&lt;&gt;"",D8&lt;&gt;""),1.05,J2),5)</f>
        <v>0</v>
      </c>
      <c r="M2" s="59"/>
      <c r="N2" s="22">
        <f>C11*(1+C13)</f>
        <v>0</v>
      </c>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row>
    <row r="3" spans="1:48" ht="24" customHeight="1" x14ac:dyDescent="0.2">
      <c r="A3" s="193"/>
      <c r="B3" s="194"/>
      <c r="C3" s="194"/>
      <c r="D3" s="195"/>
      <c r="E3" s="196"/>
      <c r="F3" s="214" t="str">
        <f>IF(MOD(G3,400)=0," ",IF(MOD(G3,100)=0,"kein",IF(MOD(G3,4)=0," ","kein")))&amp;"Schaltjahr"</f>
        <v xml:space="preserve"> Schaltjahr</v>
      </c>
      <c r="G3" s="214">
        <f>YEAR(H2)</f>
        <v>2024</v>
      </c>
      <c r="H3" s="236" t="s">
        <v>17</v>
      </c>
      <c r="I3" s="236"/>
      <c r="J3" s="7" t="s">
        <v>5</v>
      </c>
      <c r="K3" s="7"/>
      <c r="L3" s="8" t="s">
        <v>15</v>
      </c>
      <c r="M3" s="68" t="s">
        <v>16</v>
      </c>
      <c r="N3" s="7" t="s">
        <v>5</v>
      </c>
      <c r="O3" s="162" t="s">
        <v>136</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row>
    <row r="4" spans="1:48" ht="5.25" customHeight="1" thickBot="1" x14ac:dyDescent="0.25">
      <c r="A4" s="196"/>
      <c r="B4" s="196"/>
      <c r="C4" s="194"/>
      <c r="D4" s="195"/>
      <c r="E4" s="196"/>
      <c r="F4" s="196"/>
      <c r="G4" s="192"/>
      <c r="H4" s="196"/>
      <c r="I4" s="197"/>
      <c r="J4" s="7"/>
      <c r="K4" s="7"/>
      <c r="M4" s="59"/>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row>
    <row r="5" spans="1:48" ht="17.25" customHeight="1" thickBot="1" x14ac:dyDescent="0.3">
      <c r="A5" s="251" t="s">
        <v>18</v>
      </c>
      <c r="B5" s="252"/>
      <c r="C5" s="179" t="s">
        <v>144</v>
      </c>
      <c r="D5" s="180" t="s">
        <v>145</v>
      </c>
      <c r="E5" s="184"/>
      <c r="F5" s="185"/>
      <c r="G5" s="186" t="s">
        <v>147</v>
      </c>
      <c r="H5" s="237">
        <v>0</v>
      </c>
      <c r="I5" s="238"/>
      <c r="J5" s="87">
        <f>D6/D7 + D6/D7*C13</f>
        <v>0</v>
      </c>
      <c r="K5" s="7"/>
      <c r="L5" s="22">
        <f>D6/D7*C13</f>
        <v>0</v>
      </c>
      <c r="M5" s="67">
        <f>ROUND(L5,5)</f>
        <v>0</v>
      </c>
      <c r="N5" s="7"/>
      <c r="O5" s="163">
        <f>C11*C13</f>
        <v>0</v>
      </c>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row>
    <row r="6" spans="1:48" ht="17.25" customHeight="1" thickBot="1" x14ac:dyDescent="0.25">
      <c r="A6" s="188" t="s">
        <v>149</v>
      </c>
      <c r="B6" s="198"/>
      <c r="C6" s="204"/>
      <c r="D6" s="71">
        <v>0</v>
      </c>
      <c r="E6" s="183"/>
      <c r="F6" s="185"/>
      <c r="G6" s="187" t="s">
        <v>148</v>
      </c>
      <c r="H6" s="239"/>
      <c r="I6" s="239"/>
      <c r="J6" s="61"/>
      <c r="K6" s="61" t="s">
        <v>6</v>
      </c>
      <c r="L6" s="59" t="s">
        <v>14</v>
      </c>
      <c r="M6" s="59" t="s">
        <v>13</v>
      </c>
    </row>
    <row r="7" spans="1:48" ht="17.25" customHeight="1" thickBot="1" x14ac:dyDescent="0.25">
      <c r="A7" s="199" t="s">
        <v>19</v>
      </c>
      <c r="B7" s="200"/>
      <c r="C7" s="200"/>
      <c r="D7" s="88">
        <v>28</v>
      </c>
      <c r="E7" s="185"/>
      <c r="F7" s="185"/>
      <c r="G7" s="185"/>
      <c r="H7" s="183"/>
      <c r="I7" s="197"/>
      <c r="J7" s="160" t="s">
        <v>132</v>
      </c>
      <c r="K7" s="8">
        <v>0</v>
      </c>
      <c r="L7" s="58">
        <v>42036</v>
      </c>
      <c r="M7" s="60" t="s">
        <v>7</v>
      </c>
    </row>
    <row r="8" spans="1:48" ht="17.25" customHeight="1" thickBot="1" x14ac:dyDescent="0.25">
      <c r="A8" s="199" t="s">
        <v>20</v>
      </c>
      <c r="B8" s="200"/>
      <c r="C8" s="200"/>
      <c r="D8" s="205">
        <f>IF(D7=28,39,IF(D7=29,38,IF(D7=29.5,37,IF(D7=30,36,""))))</f>
        <v>39</v>
      </c>
      <c r="E8" s="183"/>
      <c r="F8" s="185"/>
      <c r="G8" s="185"/>
      <c r="H8" s="183"/>
      <c r="I8" s="197"/>
      <c r="J8" s="22">
        <f>D6/D7</f>
        <v>0</v>
      </c>
      <c r="K8" s="8">
        <v>0.5</v>
      </c>
      <c r="L8" s="58">
        <v>42401</v>
      </c>
      <c r="M8" s="60" t="s">
        <v>8</v>
      </c>
    </row>
    <row r="9" spans="1:48" ht="17.25" customHeight="1" thickBot="1" x14ac:dyDescent="0.3">
      <c r="A9" s="199" t="s">
        <v>21</v>
      </c>
      <c r="B9" s="200"/>
      <c r="C9" s="88">
        <v>0</v>
      </c>
      <c r="D9" s="88"/>
      <c r="E9" s="208"/>
      <c r="F9" s="209"/>
      <c r="G9" s="209"/>
      <c r="H9" s="210"/>
      <c r="I9" s="197"/>
      <c r="K9" s="8">
        <v>1</v>
      </c>
      <c r="L9" s="58">
        <v>42767</v>
      </c>
      <c r="M9" s="60" t="s">
        <v>9</v>
      </c>
    </row>
    <row r="10" spans="1:48" ht="17.25" customHeight="1" thickBot="1" x14ac:dyDescent="0.25">
      <c r="A10" s="199" t="s">
        <v>22</v>
      </c>
      <c r="B10" s="198"/>
      <c r="C10" s="206" t="str">
        <f>VLOOKUP(H2,$L$7:$M$32,2,FALSE)</f>
        <v>2023/24</v>
      </c>
      <c r="D10" s="206" t="str">
        <f>VLOOKUP(H2,$L$7:$M$32,2,FALSE)</f>
        <v>2023/24</v>
      </c>
      <c r="E10" s="211"/>
      <c r="F10" s="209"/>
      <c r="G10" s="209"/>
      <c r="H10" s="183"/>
      <c r="I10" s="202"/>
      <c r="K10" s="8">
        <v>1.5</v>
      </c>
      <c r="L10" s="58">
        <v>43132</v>
      </c>
      <c r="M10" s="60" t="s">
        <v>10</v>
      </c>
    </row>
    <row r="11" spans="1:48" ht="17.25" customHeight="1" thickBot="1" x14ac:dyDescent="0.25">
      <c r="A11" s="201" t="s">
        <v>134</v>
      </c>
      <c r="B11" s="202"/>
      <c r="C11" s="161">
        <v>0</v>
      </c>
      <c r="D11" s="207">
        <f>ROUND(IF(AND(J8&gt;1.05,D6&lt;&gt;"",D8&lt;&gt;""),1.05,J8),5)</f>
        <v>0</v>
      </c>
      <c r="E11" s="200"/>
      <c r="F11" s="212" t="str">
        <f>IF((C12+D12)&gt;1.05,"Attention degré d'occupation dépasse 105%","")</f>
        <v/>
      </c>
      <c r="G11" s="209"/>
      <c r="H11" s="213"/>
      <c r="I11" s="202"/>
      <c r="K11" s="8">
        <v>2</v>
      </c>
      <c r="L11" s="58">
        <v>43497</v>
      </c>
      <c r="M11" s="60" t="s">
        <v>11</v>
      </c>
    </row>
    <row r="12" spans="1:48" ht="17.25" customHeight="1" thickBot="1" x14ac:dyDescent="0.3">
      <c r="A12" s="201" t="s">
        <v>135</v>
      </c>
      <c r="B12" s="202"/>
      <c r="C12" s="207">
        <f>IF(C13=0,C11,IF(N2&gt;=1.05,1.05,(1+C13)*C11))</f>
        <v>0</v>
      </c>
      <c r="D12" s="207">
        <f>ROUND(IF(AND(J5&gt;1.05,D6&lt;&gt;"",D8&lt;&gt;""),1.05,J5),5)</f>
        <v>0</v>
      </c>
      <c r="E12" s="183"/>
      <c r="F12" s="181" t="s">
        <v>146</v>
      </c>
      <c r="G12" s="182">
        <f>SUM(C12:D12)</f>
        <v>0</v>
      </c>
      <c r="H12" s="213"/>
      <c r="I12" s="202"/>
      <c r="L12" s="58">
        <v>43862</v>
      </c>
      <c r="M12" s="60" t="s">
        <v>12</v>
      </c>
    </row>
    <row r="13" spans="1:48" ht="17.25" customHeight="1" thickBot="1" x14ac:dyDescent="0.25">
      <c r="A13" s="199" t="s">
        <v>23</v>
      </c>
      <c r="B13" s="203"/>
      <c r="C13" s="253">
        <v>0</v>
      </c>
      <c r="D13" s="254"/>
      <c r="E13" s="183"/>
      <c r="F13" s="183"/>
      <c r="G13" s="209"/>
      <c r="H13" s="213"/>
      <c r="I13" s="202"/>
      <c r="L13" s="58">
        <v>44228</v>
      </c>
      <c r="M13" s="154" t="s">
        <v>125</v>
      </c>
    </row>
    <row r="14" spans="1:48" s="23" customFormat="1" ht="20.25" customHeight="1" thickBot="1" x14ac:dyDescent="0.25">
      <c r="A14" s="75" t="s">
        <v>4</v>
      </c>
      <c r="B14" s="75"/>
      <c r="C14" s="75"/>
      <c r="D14" s="76"/>
      <c r="E14" s="76"/>
      <c r="F14" s="77"/>
      <c r="G14" s="248" t="s">
        <v>26</v>
      </c>
      <c r="H14" s="248"/>
      <c r="I14" s="248"/>
      <c r="K14" s="8"/>
      <c r="L14" s="58">
        <v>44593</v>
      </c>
      <c r="M14" s="154" t="s">
        <v>126</v>
      </c>
    </row>
    <row r="15" spans="1:48" s="23" customFormat="1" ht="20.25" customHeight="1" thickBot="1" x14ac:dyDescent="0.25">
      <c r="A15" s="165" t="s">
        <v>139</v>
      </c>
      <c r="B15" s="166"/>
      <c r="C15" s="167" t="s">
        <v>140</v>
      </c>
      <c r="D15" s="168">
        <f>1930*C12/2 - C9</f>
        <v>0</v>
      </c>
      <c r="E15" s="169" t="s">
        <v>141</v>
      </c>
      <c r="F15" s="170">
        <f>B29</f>
        <v>0</v>
      </c>
      <c r="G15" s="164" t="s">
        <v>137</v>
      </c>
      <c r="H15" s="246">
        <f>IF(D15="","",F15-D15)</f>
        <v>0</v>
      </c>
      <c r="I15" s="247"/>
      <c r="K15" s="8"/>
      <c r="L15" s="58">
        <v>44958</v>
      </c>
      <c r="M15" s="154" t="s">
        <v>127</v>
      </c>
    </row>
    <row r="16" spans="1:48" ht="17.25" customHeight="1" x14ac:dyDescent="0.2">
      <c r="A16" s="113" t="s">
        <v>24</v>
      </c>
      <c r="B16" s="114"/>
      <c r="C16" s="114" t="s">
        <v>25</v>
      </c>
      <c r="D16" s="115">
        <f>IF(H16="","",(H16)*0.85)</f>
        <v>0</v>
      </c>
      <c r="E16" s="116" t="str">
        <f>IF(ISERROR(F16/$I$29),"heures effectuées:",(F16/$I$29))</f>
        <v>heures effectuées:</v>
      </c>
      <c r="F16" s="117">
        <f>SUM(D29:F29)</f>
        <v>0</v>
      </c>
      <c r="G16" s="131" t="s">
        <v>29</v>
      </c>
      <c r="H16" s="240">
        <f>IF(H5="",(1930*D11)/2-D9,(1930*K2)/2-D9)</f>
        <v>0</v>
      </c>
      <c r="I16" s="241"/>
      <c r="L16" s="58">
        <v>45323</v>
      </c>
      <c r="M16" s="154" t="s">
        <v>138</v>
      </c>
    </row>
    <row r="17" spans="1:14" ht="17.25" customHeight="1" x14ac:dyDescent="0.2">
      <c r="A17" s="118" t="s">
        <v>27</v>
      </c>
      <c r="B17" s="119"/>
      <c r="C17" s="119" t="s">
        <v>28</v>
      </c>
      <c r="D17" s="120">
        <f>IF(H16="","",(H16)*0.12)</f>
        <v>0</v>
      </c>
      <c r="E17" s="121" t="str">
        <f>IF(ISERROR(F17/$I$29),"heures effectuées:",(F17/$I$29))</f>
        <v>heures effectuées:</v>
      </c>
      <c r="F17" s="122">
        <f>G29</f>
        <v>0</v>
      </c>
      <c r="G17" s="131" t="s">
        <v>32</v>
      </c>
      <c r="H17" s="242">
        <f>SUM(D29:H29)</f>
        <v>0</v>
      </c>
      <c r="I17" s="243"/>
      <c r="L17" s="58">
        <v>45689</v>
      </c>
      <c r="M17" s="154" t="s">
        <v>151</v>
      </c>
    </row>
    <row r="18" spans="1:14" ht="17.25" customHeight="1" thickBot="1" x14ac:dyDescent="0.25">
      <c r="A18" s="123" t="s">
        <v>30</v>
      </c>
      <c r="B18" s="124"/>
      <c r="C18" s="124" t="s">
        <v>31</v>
      </c>
      <c r="D18" s="125">
        <f>IF(H16="","",H16*0.03)</f>
        <v>0</v>
      </c>
      <c r="E18" s="126" t="str">
        <f>IF(ISERROR(F18/$I$29),"heures effectuées:",(F18/$I$29))</f>
        <v>heures effectuées:</v>
      </c>
      <c r="F18" s="127">
        <f>H29</f>
        <v>0</v>
      </c>
      <c r="G18" s="112" t="s">
        <v>36</v>
      </c>
      <c r="H18" s="244">
        <f>IF(H16="","",H17-H16)</f>
        <v>0</v>
      </c>
      <c r="I18" s="245"/>
      <c r="L18" s="58">
        <v>46054</v>
      </c>
      <c r="M18" s="232" t="s">
        <v>152</v>
      </c>
    </row>
    <row r="19" spans="1:14" ht="17.25" customHeight="1" thickBot="1" x14ac:dyDescent="0.25">
      <c r="A19" s="89" t="s">
        <v>33</v>
      </c>
      <c r="B19" s="90"/>
      <c r="C19" s="90" t="s">
        <v>34</v>
      </c>
      <c r="D19" s="72">
        <f>D6*D8/2</f>
        <v>0</v>
      </c>
      <c r="E19" s="73" t="s">
        <v>35</v>
      </c>
      <c r="F19" s="91">
        <f>C29</f>
        <v>0</v>
      </c>
      <c r="G19" s="171"/>
      <c r="H19" s="172"/>
      <c r="I19" s="172"/>
      <c r="L19" s="58">
        <v>46419</v>
      </c>
      <c r="M19" s="232" t="s">
        <v>153</v>
      </c>
    </row>
    <row r="20" spans="1:14" s="23" customFormat="1" ht="20.25" customHeight="1" thickBot="1" x14ac:dyDescent="0.3">
      <c r="A20" s="24"/>
      <c r="B20" s="24"/>
      <c r="C20" s="24"/>
      <c r="D20" s="78"/>
      <c r="E20" s="78"/>
      <c r="F20" s="78"/>
      <c r="G20" s="78"/>
      <c r="H20" s="79"/>
      <c r="I20" s="24"/>
      <c r="L20" s="58">
        <v>46784</v>
      </c>
      <c r="M20" s="232" t="s">
        <v>154</v>
      </c>
    </row>
    <row r="21" spans="1:14" s="11" customFormat="1" ht="63.75" customHeight="1" x14ac:dyDescent="0.2">
      <c r="A21" s="128" t="s">
        <v>37</v>
      </c>
      <c r="B21" s="217" t="s">
        <v>130</v>
      </c>
      <c r="C21" s="158" t="s">
        <v>56</v>
      </c>
      <c r="D21" s="233" t="s">
        <v>52</v>
      </c>
      <c r="E21" s="233"/>
      <c r="F21" s="233"/>
      <c r="G21" s="105" t="s">
        <v>53</v>
      </c>
      <c r="H21" s="106" t="s">
        <v>54</v>
      </c>
      <c r="I21" s="107" t="s">
        <v>38</v>
      </c>
      <c r="L21" s="58">
        <v>47150</v>
      </c>
      <c r="M21" s="232" t="s">
        <v>155</v>
      </c>
    </row>
    <row r="22" spans="1:14" s="11" customFormat="1" ht="43.5" customHeight="1" thickBot="1" x14ac:dyDescent="0.3">
      <c r="A22" s="129"/>
      <c r="B22" s="218" t="s">
        <v>131</v>
      </c>
      <c r="C22" s="159" t="s">
        <v>48</v>
      </c>
      <c r="D22" s="130" t="s">
        <v>49</v>
      </c>
      <c r="E22" s="108" t="s">
        <v>106</v>
      </c>
      <c r="F22" s="108" t="s">
        <v>51</v>
      </c>
      <c r="G22" s="109" t="s">
        <v>55</v>
      </c>
      <c r="H22" s="110" t="s">
        <v>55</v>
      </c>
      <c r="I22" s="111" t="s">
        <v>55</v>
      </c>
      <c r="L22" s="58">
        <v>47515</v>
      </c>
      <c r="M22" s="232" t="s">
        <v>156</v>
      </c>
      <c r="N22" s="80"/>
    </row>
    <row r="23" spans="1:14" s="13" customFormat="1" ht="17.25" customHeight="1" x14ac:dyDescent="0.25">
      <c r="A23" s="155" t="s">
        <v>39</v>
      </c>
      <c r="B23" s="219">
        <f>fév.!E37</f>
        <v>0</v>
      </c>
      <c r="C23" s="229">
        <f>fév.!F37</f>
        <v>0</v>
      </c>
      <c r="D23" s="92">
        <f>fév.!G37</f>
        <v>0</v>
      </c>
      <c r="E23" s="94">
        <f>fév.!H37</f>
        <v>0</v>
      </c>
      <c r="F23" s="92">
        <f>fév.!I37</f>
        <v>0</v>
      </c>
      <c r="G23" s="98">
        <f>fév.!J37</f>
        <v>0</v>
      </c>
      <c r="H23" s="96">
        <f>fév.!K37</f>
        <v>0</v>
      </c>
      <c r="I23" s="100">
        <f t="shared" ref="I23:I29" si="0">SUM(D23:H23)</f>
        <v>0</v>
      </c>
      <c r="L23" s="58">
        <v>47880</v>
      </c>
      <c r="M23" s="232" t="s">
        <v>157</v>
      </c>
      <c r="N23" s="81"/>
    </row>
    <row r="24" spans="1:14" s="13" customFormat="1" ht="17.25" customHeight="1" x14ac:dyDescent="0.25">
      <c r="A24" s="156" t="s">
        <v>40</v>
      </c>
      <c r="B24" s="220">
        <f>mars!E37</f>
        <v>0</v>
      </c>
      <c r="C24" s="230">
        <f>mars!F37</f>
        <v>0</v>
      </c>
      <c r="D24" s="93">
        <f>mars!G37</f>
        <v>0</v>
      </c>
      <c r="E24" s="95">
        <f>mars!H37</f>
        <v>0</v>
      </c>
      <c r="F24" s="93">
        <f>mars!I37</f>
        <v>0</v>
      </c>
      <c r="G24" s="99">
        <f>mars!J37</f>
        <v>0</v>
      </c>
      <c r="H24" s="97">
        <f>mars!K37</f>
        <v>0</v>
      </c>
      <c r="I24" s="101">
        <f t="shared" si="0"/>
        <v>0</v>
      </c>
      <c r="L24" s="58">
        <v>48245</v>
      </c>
      <c r="M24" s="232" t="s">
        <v>158</v>
      </c>
      <c r="N24" s="81"/>
    </row>
    <row r="25" spans="1:14" s="13" customFormat="1" ht="17.25" customHeight="1" x14ac:dyDescent="0.25">
      <c r="A25" s="156" t="s">
        <v>41</v>
      </c>
      <c r="B25" s="220">
        <f>avril!E37</f>
        <v>0</v>
      </c>
      <c r="C25" s="230">
        <f>avril!F37</f>
        <v>0</v>
      </c>
      <c r="D25" s="93">
        <f>avril!G37</f>
        <v>0</v>
      </c>
      <c r="E25" s="95">
        <f>avril!H37</f>
        <v>0</v>
      </c>
      <c r="F25" s="93">
        <f>avril!I37</f>
        <v>0</v>
      </c>
      <c r="G25" s="99">
        <f>avril!J37</f>
        <v>0</v>
      </c>
      <c r="H25" s="97">
        <f>avril!K37</f>
        <v>0</v>
      </c>
      <c r="I25" s="101">
        <f t="shared" si="0"/>
        <v>0</v>
      </c>
      <c r="L25" s="58">
        <v>48611</v>
      </c>
      <c r="M25" s="232" t="s">
        <v>159</v>
      </c>
      <c r="N25" s="81"/>
    </row>
    <row r="26" spans="1:14" s="13" customFormat="1" ht="17.25" customHeight="1" x14ac:dyDescent="0.25">
      <c r="A26" s="156" t="s">
        <v>42</v>
      </c>
      <c r="B26" s="220">
        <f>mai!E37</f>
        <v>0</v>
      </c>
      <c r="C26" s="230">
        <f>mai!F37</f>
        <v>0</v>
      </c>
      <c r="D26" s="93">
        <f>mai!G37</f>
        <v>0</v>
      </c>
      <c r="E26" s="95">
        <f>mai!H37</f>
        <v>0</v>
      </c>
      <c r="F26" s="93">
        <f>mai!I37</f>
        <v>0</v>
      </c>
      <c r="G26" s="99">
        <f>mai!J37</f>
        <v>0</v>
      </c>
      <c r="H26" s="97">
        <f>mai!K37</f>
        <v>0</v>
      </c>
      <c r="I26" s="101">
        <f t="shared" si="0"/>
        <v>0</v>
      </c>
      <c r="L26" s="58">
        <v>48976</v>
      </c>
      <c r="M26" s="232" t="s">
        <v>160</v>
      </c>
      <c r="N26" s="81"/>
    </row>
    <row r="27" spans="1:14" s="13" customFormat="1" ht="17.25" customHeight="1" x14ac:dyDescent="0.25">
      <c r="A27" s="156" t="s">
        <v>43</v>
      </c>
      <c r="B27" s="220">
        <f>juin!E37</f>
        <v>0</v>
      </c>
      <c r="C27" s="230">
        <f>juin!F37</f>
        <v>0</v>
      </c>
      <c r="D27" s="93">
        <f>juin!G37</f>
        <v>0</v>
      </c>
      <c r="E27" s="95">
        <f>juin!H37</f>
        <v>0</v>
      </c>
      <c r="F27" s="93">
        <f>juin!I37</f>
        <v>0</v>
      </c>
      <c r="G27" s="99">
        <f>juin!J37</f>
        <v>0</v>
      </c>
      <c r="H27" s="97">
        <f>juin!K37</f>
        <v>0</v>
      </c>
      <c r="I27" s="101">
        <f t="shared" si="0"/>
        <v>0</v>
      </c>
      <c r="L27" s="58">
        <v>49341</v>
      </c>
      <c r="M27" s="232" t="s">
        <v>161</v>
      </c>
      <c r="N27" s="81"/>
    </row>
    <row r="28" spans="1:14" s="13" customFormat="1" ht="17.25" customHeight="1" x14ac:dyDescent="0.25">
      <c r="A28" s="156" t="s">
        <v>44</v>
      </c>
      <c r="B28" s="220">
        <f>juil.!E37</f>
        <v>0</v>
      </c>
      <c r="C28" s="230">
        <f>juil.!F37</f>
        <v>0</v>
      </c>
      <c r="D28" s="93">
        <f>juil.!G37</f>
        <v>0</v>
      </c>
      <c r="E28" s="95">
        <f>juil.!H37</f>
        <v>0</v>
      </c>
      <c r="F28" s="93">
        <f>juil.!I37</f>
        <v>0</v>
      </c>
      <c r="G28" s="99">
        <f>juil.!J37</f>
        <v>0</v>
      </c>
      <c r="H28" s="97">
        <f>juil.!K37</f>
        <v>0</v>
      </c>
      <c r="I28" s="101">
        <f t="shared" si="0"/>
        <v>0</v>
      </c>
      <c r="L28" s="58">
        <v>49706</v>
      </c>
      <c r="M28" s="232" t="s">
        <v>162</v>
      </c>
      <c r="N28" s="81"/>
    </row>
    <row r="29" spans="1:14" s="13" customFormat="1" ht="22.5" customHeight="1" thickBot="1" x14ac:dyDescent="0.3">
      <c r="A29" s="157" t="s">
        <v>105</v>
      </c>
      <c r="B29" s="221">
        <f t="shared" ref="B29:H29" si="1">SUM(B23:B28)</f>
        <v>0</v>
      </c>
      <c r="C29" s="231">
        <f t="shared" si="1"/>
        <v>0</v>
      </c>
      <c r="D29" s="215">
        <f t="shared" si="1"/>
        <v>0</v>
      </c>
      <c r="E29" s="103">
        <f t="shared" si="1"/>
        <v>0</v>
      </c>
      <c r="F29" s="215">
        <f t="shared" si="1"/>
        <v>0</v>
      </c>
      <c r="G29" s="216">
        <f t="shared" si="1"/>
        <v>0</v>
      </c>
      <c r="H29" s="104">
        <f t="shared" si="1"/>
        <v>0</v>
      </c>
      <c r="I29" s="102">
        <f t="shared" si="0"/>
        <v>0</v>
      </c>
      <c r="L29" s="58">
        <v>50072</v>
      </c>
      <c r="M29" s="232" t="s">
        <v>163</v>
      </c>
      <c r="N29" s="81"/>
    </row>
    <row r="30" spans="1:14" ht="17.25" customHeight="1" thickTop="1" x14ac:dyDescent="0.2">
      <c r="A30" s="23"/>
      <c r="B30" s="23"/>
      <c r="C30" s="23"/>
      <c r="D30" s="27"/>
      <c r="E30" s="27"/>
      <c r="F30" s="24"/>
      <c r="G30" s="24"/>
      <c r="H30" s="24"/>
      <c r="I30" s="74"/>
      <c r="J30" s="23"/>
      <c r="L30" s="58">
        <v>50437</v>
      </c>
      <c r="M30" s="232" t="s">
        <v>164</v>
      </c>
      <c r="N30" s="61"/>
    </row>
    <row r="31" spans="1:14" ht="9.75" customHeight="1" x14ac:dyDescent="0.25">
      <c r="A31" s="23"/>
      <c r="B31" s="23"/>
      <c r="C31" s="23"/>
      <c r="D31" s="28"/>
      <c r="E31" s="29"/>
      <c r="F31" s="24"/>
      <c r="G31" s="24"/>
      <c r="H31" s="30"/>
      <c r="I31" s="23"/>
      <c r="L31" s="58">
        <v>50802</v>
      </c>
      <c r="M31" s="232" t="s">
        <v>165</v>
      </c>
    </row>
    <row r="32" spans="1:14" ht="9.75" customHeight="1" x14ac:dyDescent="0.2">
      <c r="A32" s="23"/>
      <c r="B32" s="23"/>
      <c r="C32" s="23"/>
      <c r="D32" s="28"/>
      <c r="E32" s="29"/>
      <c r="F32" s="24"/>
      <c r="G32" s="24"/>
      <c r="H32" s="24"/>
      <c r="I32" s="23"/>
      <c r="L32" s="58">
        <v>51167</v>
      </c>
      <c r="M32" s="232" t="s">
        <v>166</v>
      </c>
    </row>
    <row r="33" spans="1:9" ht="9.75" customHeight="1" x14ac:dyDescent="0.2">
      <c r="A33" s="23"/>
      <c r="B33" s="23"/>
      <c r="C33" s="23"/>
      <c r="D33" s="28"/>
      <c r="E33" s="29"/>
      <c r="F33" s="24"/>
      <c r="G33" s="24"/>
      <c r="H33" s="24"/>
      <c r="I33" s="23"/>
    </row>
    <row r="34" spans="1:9" ht="9.75" customHeight="1" x14ac:dyDescent="0.2">
      <c r="A34" s="23"/>
      <c r="B34" s="23"/>
      <c r="C34" s="23"/>
      <c r="D34" s="28"/>
      <c r="E34" s="29"/>
      <c r="F34" s="24"/>
      <c r="G34" s="24"/>
      <c r="H34" s="24"/>
      <c r="I34" s="23"/>
    </row>
    <row r="35" spans="1:9" x14ac:dyDescent="0.2">
      <c r="A35" s="23"/>
      <c r="B35" s="23"/>
      <c r="C35" s="23"/>
      <c r="D35" s="27"/>
      <c r="E35" s="24"/>
      <c r="F35" s="24"/>
      <c r="G35" s="24"/>
      <c r="H35" s="24"/>
      <c r="I35" s="23"/>
    </row>
    <row r="36" spans="1:9" x14ac:dyDescent="0.2">
      <c r="A36" s="23"/>
      <c r="B36" s="23"/>
      <c r="C36" s="23"/>
      <c r="D36" s="27"/>
      <c r="E36" s="24"/>
      <c r="F36" s="24"/>
      <c r="G36" s="24"/>
      <c r="H36" s="24"/>
      <c r="I36" s="23"/>
    </row>
    <row r="37" spans="1:9" x14ac:dyDescent="0.2">
      <c r="A37" s="23"/>
      <c r="B37" s="23"/>
      <c r="C37" s="23"/>
      <c r="D37" s="27"/>
      <c r="E37" s="24"/>
      <c r="F37" s="24"/>
      <c r="G37" s="24"/>
      <c r="H37" s="24"/>
      <c r="I37" s="23"/>
    </row>
    <row r="38" spans="1:9" x14ac:dyDescent="0.2">
      <c r="A38" s="23"/>
      <c r="B38" s="23"/>
      <c r="C38" s="23"/>
      <c r="D38" s="27"/>
      <c r="E38" s="24"/>
      <c r="F38" s="24"/>
      <c r="G38" s="24"/>
      <c r="H38" s="24"/>
      <c r="I38" s="23"/>
    </row>
    <row r="39" spans="1:9" x14ac:dyDescent="0.2">
      <c r="A39" s="23"/>
      <c r="B39" s="23"/>
      <c r="C39" s="23"/>
      <c r="D39" s="27"/>
      <c r="E39" s="24"/>
      <c r="F39" s="24"/>
      <c r="G39" s="24"/>
      <c r="H39" s="24"/>
      <c r="I39" s="23"/>
    </row>
    <row r="40" spans="1:9" x14ac:dyDescent="0.2">
      <c r="A40" s="23"/>
      <c r="B40" s="23"/>
      <c r="C40" s="23"/>
      <c r="D40" s="27"/>
      <c r="E40" s="24"/>
      <c r="F40" s="24"/>
      <c r="G40" s="24"/>
      <c r="H40" s="24"/>
      <c r="I40" s="23"/>
    </row>
    <row r="41" spans="1:9" x14ac:dyDescent="0.2">
      <c r="A41" s="23"/>
      <c r="B41" s="23"/>
      <c r="C41" s="23"/>
      <c r="D41" s="27"/>
      <c r="E41" s="24"/>
      <c r="F41" s="24"/>
      <c r="G41" s="24"/>
      <c r="H41" s="24"/>
      <c r="I41" s="23"/>
    </row>
    <row r="42" spans="1:9" x14ac:dyDescent="0.2">
      <c r="A42" s="23"/>
      <c r="B42" s="23"/>
      <c r="C42" s="23"/>
      <c r="D42" s="27"/>
      <c r="E42" s="24"/>
      <c r="F42" s="24"/>
      <c r="G42" s="24"/>
      <c r="H42" s="24"/>
      <c r="I42" s="23"/>
    </row>
    <row r="43" spans="1:9" x14ac:dyDescent="0.2">
      <c r="A43" s="23"/>
      <c r="B43" s="23"/>
      <c r="C43" s="23"/>
      <c r="D43" s="27"/>
      <c r="E43" s="24"/>
      <c r="F43" s="24"/>
      <c r="G43" s="24"/>
      <c r="H43" s="24"/>
      <c r="I43" s="23"/>
    </row>
    <row r="44" spans="1:9" x14ac:dyDescent="0.2">
      <c r="A44" s="23"/>
      <c r="B44" s="23"/>
      <c r="C44" s="23"/>
      <c r="D44" s="27"/>
      <c r="E44" s="24"/>
      <c r="F44" s="24"/>
      <c r="G44" s="24"/>
      <c r="H44" s="24"/>
    </row>
    <row r="45" spans="1:9" x14ac:dyDescent="0.2">
      <c r="A45" s="23"/>
      <c r="B45" s="23"/>
      <c r="C45" s="23"/>
      <c r="D45" s="27"/>
      <c r="E45" s="24"/>
      <c r="F45" s="24"/>
      <c r="G45" s="24"/>
      <c r="H45" s="24"/>
    </row>
    <row r="46" spans="1:9" x14ac:dyDescent="0.2">
      <c r="A46" s="23"/>
      <c r="B46" s="23"/>
      <c r="C46" s="23"/>
      <c r="D46" s="27"/>
      <c r="E46" s="24"/>
      <c r="F46" s="24"/>
      <c r="G46" s="24"/>
      <c r="H46" s="24"/>
    </row>
    <row r="47" spans="1:9" x14ac:dyDescent="0.2">
      <c r="A47" s="23"/>
      <c r="B47" s="23"/>
      <c r="C47" s="23"/>
      <c r="D47" s="27"/>
      <c r="E47" s="24"/>
      <c r="F47" s="24"/>
      <c r="G47" s="24"/>
      <c r="H47" s="24"/>
    </row>
    <row r="48" spans="1:9" x14ac:dyDescent="0.2">
      <c r="A48" s="23"/>
      <c r="B48" s="23"/>
      <c r="C48" s="23"/>
      <c r="D48" s="27"/>
      <c r="E48" s="24"/>
      <c r="F48" s="24"/>
      <c r="G48" s="24"/>
      <c r="H48" s="24"/>
    </row>
    <row r="49" spans="1:8" x14ac:dyDescent="0.2">
      <c r="A49" s="23"/>
      <c r="B49" s="23"/>
      <c r="C49" s="23"/>
      <c r="D49" s="27"/>
      <c r="E49" s="24"/>
      <c r="F49" s="24"/>
      <c r="G49" s="24"/>
      <c r="H49" s="24"/>
    </row>
    <row r="50" spans="1:8" x14ac:dyDescent="0.2">
      <c r="A50" s="23"/>
      <c r="B50" s="23"/>
      <c r="C50" s="23"/>
      <c r="D50" s="27"/>
      <c r="E50" s="24"/>
      <c r="F50" s="24"/>
      <c r="G50" s="24"/>
      <c r="H50" s="24"/>
    </row>
    <row r="51" spans="1:8" x14ac:dyDescent="0.2">
      <c r="G51" s="17"/>
    </row>
    <row r="52" spans="1:8" x14ac:dyDescent="0.2">
      <c r="G52" s="17"/>
    </row>
    <row r="53" spans="1:8" x14ac:dyDescent="0.2">
      <c r="G53" s="17"/>
    </row>
    <row r="54" spans="1:8" x14ac:dyDescent="0.2">
      <c r="G54" s="17"/>
    </row>
    <row r="55" spans="1:8" x14ac:dyDescent="0.2">
      <c r="G55" s="17"/>
    </row>
    <row r="56" spans="1:8" x14ac:dyDescent="0.2">
      <c r="G56" s="17"/>
    </row>
    <row r="57" spans="1:8" x14ac:dyDescent="0.2">
      <c r="G57" s="17"/>
    </row>
    <row r="58" spans="1:8" x14ac:dyDescent="0.2">
      <c r="G58" s="17"/>
    </row>
    <row r="59" spans="1:8" x14ac:dyDescent="0.2">
      <c r="G59" s="17"/>
    </row>
    <row r="60" spans="1:8" x14ac:dyDescent="0.2">
      <c r="G60" s="17"/>
    </row>
    <row r="61" spans="1:8" x14ac:dyDescent="0.2">
      <c r="G61" s="17"/>
    </row>
    <row r="62" spans="1:8" x14ac:dyDescent="0.2">
      <c r="G62" s="17"/>
    </row>
    <row r="63" spans="1:8" x14ac:dyDescent="0.2">
      <c r="G63" s="17"/>
    </row>
    <row r="64" spans="1:8" x14ac:dyDescent="0.2">
      <c r="G64" s="17"/>
    </row>
    <row r="65" spans="7:7" x14ac:dyDescent="0.2">
      <c r="G65" s="17"/>
    </row>
    <row r="66" spans="7:7" x14ac:dyDescent="0.2">
      <c r="G66" s="17"/>
    </row>
    <row r="67" spans="7:7" x14ac:dyDescent="0.2">
      <c r="G67" s="17"/>
    </row>
    <row r="68" spans="7:7" x14ac:dyDescent="0.2">
      <c r="G68" s="17"/>
    </row>
    <row r="69" spans="7:7" x14ac:dyDescent="0.2">
      <c r="G69" s="17"/>
    </row>
    <row r="70" spans="7:7" x14ac:dyDescent="0.2">
      <c r="G70" s="17"/>
    </row>
    <row r="71" spans="7:7" x14ac:dyDescent="0.2">
      <c r="G71" s="17"/>
    </row>
    <row r="72" spans="7:7" x14ac:dyDescent="0.2">
      <c r="G72" s="17"/>
    </row>
    <row r="73" spans="7:7" x14ac:dyDescent="0.2">
      <c r="G73" s="17"/>
    </row>
    <row r="74" spans="7:7" x14ac:dyDescent="0.2">
      <c r="G74" s="17"/>
    </row>
    <row r="75" spans="7:7" x14ac:dyDescent="0.2">
      <c r="G75" s="17"/>
    </row>
    <row r="76" spans="7:7" x14ac:dyDescent="0.2">
      <c r="G76" s="17"/>
    </row>
    <row r="77" spans="7:7" x14ac:dyDescent="0.2">
      <c r="G77" s="17"/>
    </row>
    <row r="78" spans="7:7" x14ac:dyDescent="0.2">
      <c r="G78" s="17"/>
    </row>
    <row r="79" spans="7:7" x14ac:dyDescent="0.2">
      <c r="G79" s="17"/>
    </row>
    <row r="80" spans="7:7" x14ac:dyDescent="0.2">
      <c r="G80" s="17"/>
    </row>
    <row r="81" spans="7:7" x14ac:dyDescent="0.2">
      <c r="G81" s="17"/>
    </row>
    <row r="82" spans="7:7" x14ac:dyDescent="0.2">
      <c r="G82" s="17"/>
    </row>
    <row r="83" spans="7:7" x14ac:dyDescent="0.2">
      <c r="G83" s="17"/>
    </row>
    <row r="84" spans="7:7" x14ac:dyDescent="0.2">
      <c r="G84" s="17"/>
    </row>
    <row r="85" spans="7:7" x14ac:dyDescent="0.2">
      <c r="G85" s="17"/>
    </row>
    <row r="86" spans="7:7" x14ac:dyDescent="0.2">
      <c r="G86" s="17"/>
    </row>
    <row r="87" spans="7:7" x14ac:dyDescent="0.2">
      <c r="G87" s="17"/>
    </row>
    <row r="88" spans="7:7" x14ac:dyDescent="0.2">
      <c r="G88" s="17"/>
    </row>
    <row r="89" spans="7:7" x14ac:dyDescent="0.2">
      <c r="G89" s="17"/>
    </row>
    <row r="90" spans="7:7" x14ac:dyDescent="0.2">
      <c r="G90" s="17"/>
    </row>
    <row r="91" spans="7:7" x14ac:dyDescent="0.2">
      <c r="G91" s="17"/>
    </row>
    <row r="92" spans="7:7" x14ac:dyDescent="0.2">
      <c r="G92" s="17"/>
    </row>
    <row r="93" spans="7:7" x14ac:dyDescent="0.2">
      <c r="G93" s="17"/>
    </row>
    <row r="94" spans="7:7" x14ac:dyDescent="0.2">
      <c r="G94" s="17"/>
    </row>
    <row r="95" spans="7:7" x14ac:dyDescent="0.2">
      <c r="G95" s="17"/>
    </row>
    <row r="96" spans="7:7" x14ac:dyDescent="0.2">
      <c r="G96" s="17"/>
    </row>
    <row r="97" spans="7:7" x14ac:dyDescent="0.2">
      <c r="G97" s="17"/>
    </row>
    <row r="98" spans="7:7" x14ac:dyDescent="0.2">
      <c r="G98" s="17"/>
    </row>
    <row r="99" spans="7:7" x14ac:dyDescent="0.2">
      <c r="G99" s="17"/>
    </row>
    <row r="100" spans="7:7" x14ac:dyDescent="0.2">
      <c r="G100" s="17"/>
    </row>
    <row r="101" spans="7:7" x14ac:dyDescent="0.2">
      <c r="G101" s="17"/>
    </row>
    <row r="102" spans="7:7" x14ac:dyDescent="0.2">
      <c r="G102" s="17"/>
    </row>
    <row r="103" spans="7:7" x14ac:dyDescent="0.2">
      <c r="G103" s="17"/>
    </row>
    <row r="104" spans="7:7" x14ac:dyDescent="0.2">
      <c r="G104" s="17"/>
    </row>
    <row r="105" spans="7:7" x14ac:dyDescent="0.2">
      <c r="G105" s="17"/>
    </row>
    <row r="106" spans="7:7" x14ac:dyDescent="0.2">
      <c r="G106" s="17"/>
    </row>
    <row r="107" spans="7:7" x14ac:dyDescent="0.2">
      <c r="G107" s="17"/>
    </row>
    <row r="108" spans="7:7" x14ac:dyDescent="0.2">
      <c r="G108" s="17"/>
    </row>
    <row r="109" spans="7:7" x14ac:dyDescent="0.2">
      <c r="G109" s="17"/>
    </row>
    <row r="110" spans="7:7" x14ac:dyDescent="0.2">
      <c r="G110" s="17"/>
    </row>
    <row r="111" spans="7:7" x14ac:dyDescent="0.2">
      <c r="G111" s="17"/>
    </row>
    <row r="112" spans="7:7" x14ac:dyDescent="0.2">
      <c r="G112" s="17"/>
    </row>
    <row r="113" spans="7:7" x14ac:dyDescent="0.2">
      <c r="G113" s="17"/>
    </row>
    <row r="114" spans="7:7" x14ac:dyDescent="0.2">
      <c r="G114" s="17"/>
    </row>
    <row r="115" spans="7:7" x14ac:dyDescent="0.2">
      <c r="G115" s="17"/>
    </row>
    <row r="116" spans="7:7" x14ac:dyDescent="0.2">
      <c r="G116" s="17"/>
    </row>
    <row r="117" spans="7:7" x14ac:dyDescent="0.2">
      <c r="G117" s="17"/>
    </row>
    <row r="118" spans="7:7" x14ac:dyDescent="0.2">
      <c r="G118" s="17"/>
    </row>
    <row r="119" spans="7:7" x14ac:dyDescent="0.2">
      <c r="G119" s="17"/>
    </row>
    <row r="120" spans="7:7" x14ac:dyDescent="0.2">
      <c r="G120" s="17"/>
    </row>
    <row r="121" spans="7:7" x14ac:dyDescent="0.2">
      <c r="G121" s="17"/>
    </row>
    <row r="122" spans="7:7" x14ac:dyDescent="0.2">
      <c r="G122" s="17"/>
    </row>
    <row r="123" spans="7:7" x14ac:dyDescent="0.2">
      <c r="G123" s="17"/>
    </row>
    <row r="124" spans="7:7" x14ac:dyDescent="0.2">
      <c r="G124" s="17"/>
    </row>
    <row r="125" spans="7:7" x14ac:dyDescent="0.2">
      <c r="G125" s="17"/>
    </row>
    <row r="126" spans="7:7" x14ac:dyDescent="0.2">
      <c r="G126" s="17"/>
    </row>
    <row r="127" spans="7:7" x14ac:dyDescent="0.2">
      <c r="G127" s="17"/>
    </row>
    <row r="128" spans="7:7" x14ac:dyDescent="0.2">
      <c r="G128" s="17"/>
    </row>
    <row r="129" spans="7:7" x14ac:dyDescent="0.2">
      <c r="G129" s="17"/>
    </row>
    <row r="130" spans="7:7" x14ac:dyDescent="0.2">
      <c r="G130" s="17"/>
    </row>
    <row r="131" spans="7:7" x14ac:dyDescent="0.2">
      <c r="G131" s="17"/>
    </row>
    <row r="132" spans="7:7" x14ac:dyDescent="0.2">
      <c r="G132" s="17"/>
    </row>
    <row r="133" spans="7:7" x14ac:dyDescent="0.2">
      <c r="G133" s="17"/>
    </row>
    <row r="134" spans="7:7" x14ac:dyDescent="0.2">
      <c r="G134" s="17"/>
    </row>
    <row r="135" spans="7:7" x14ac:dyDescent="0.2">
      <c r="G135" s="17"/>
    </row>
    <row r="136" spans="7:7" x14ac:dyDescent="0.2">
      <c r="G136" s="17"/>
    </row>
    <row r="137" spans="7:7" x14ac:dyDescent="0.2">
      <c r="G137" s="17"/>
    </row>
    <row r="138" spans="7:7" x14ac:dyDescent="0.2">
      <c r="G138" s="17"/>
    </row>
    <row r="139" spans="7:7" x14ac:dyDescent="0.2">
      <c r="G139" s="17"/>
    </row>
    <row r="140" spans="7:7" x14ac:dyDescent="0.2">
      <c r="G140" s="17"/>
    </row>
    <row r="141" spans="7:7" x14ac:dyDescent="0.2">
      <c r="G141" s="17"/>
    </row>
    <row r="142" spans="7:7" x14ac:dyDescent="0.2">
      <c r="G142" s="17"/>
    </row>
    <row r="143" spans="7:7" x14ac:dyDescent="0.2">
      <c r="G143" s="17"/>
    </row>
    <row r="144" spans="7:7" x14ac:dyDescent="0.2">
      <c r="G144" s="17"/>
    </row>
    <row r="145" spans="7:7" x14ac:dyDescent="0.2">
      <c r="G145" s="17"/>
    </row>
    <row r="146" spans="7:7" x14ac:dyDescent="0.2">
      <c r="G146" s="17"/>
    </row>
    <row r="147" spans="7:7" x14ac:dyDescent="0.2">
      <c r="G147" s="17"/>
    </row>
    <row r="148" spans="7:7" x14ac:dyDescent="0.2">
      <c r="G148" s="17"/>
    </row>
    <row r="149" spans="7:7" x14ac:dyDescent="0.2">
      <c r="G149" s="17"/>
    </row>
    <row r="150" spans="7:7" x14ac:dyDescent="0.2">
      <c r="G150" s="17"/>
    </row>
    <row r="151" spans="7:7" x14ac:dyDescent="0.2">
      <c r="G151" s="17"/>
    </row>
    <row r="152" spans="7:7" x14ac:dyDescent="0.2">
      <c r="G152" s="17"/>
    </row>
    <row r="153" spans="7:7" x14ac:dyDescent="0.2">
      <c r="G153" s="17"/>
    </row>
    <row r="154" spans="7:7" x14ac:dyDescent="0.2">
      <c r="G154" s="17"/>
    </row>
    <row r="155" spans="7:7" x14ac:dyDescent="0.2">
      <c r="G155" s="17"/>
    </row>
    <row r="156" spans="7:7" x14ac:dyDescent="0.2">
      <c r="G156" s="17"/>
    </row>
    <row r="157" spans="7:7" x14ac:dyDescent="0.2">
      <c r="G157" s="17"/>
    </row>
    <row r="158" spans="7:7" x14ac:dyDescent="0.2">
      <c r="G158" s="17"/>
    </row>
    <row r="159" spans="7:7" x14ac:dyDescent="0.2">
      <c r="G159" s="17"/>
    </row>
    <row r="160" spans="7:7" x14ac:dyDescent="0.2">
      <c r="G160" s="17"/>
    </row>
    <row r="161" spans="7:7" x14ac:dyDescent="0.2">
      <c r="G161" s="17"/>
    </row>
    <row r="162" spans="7:7" x14ac:dyDescent="0.2">
      <c r="G162" s="17"/>
    </row>
    <row r="163" spans="7:7" x14ac:dyDescent="0.2">
      <c r="G163" s="17"/>
    </row>
    <row r="164" spans="7:7" x14ac:dyDescent="0.2">
      <c r="G164" s="17"/>
    </row>
    <row r="165" spans="7:7" x14ac:dyDescent="0.2">
      <c r="G165" s="17"/>
    </row>
    <row r="166" spans="7:7" x14ac:dyDescent="0.2">
      <c r="G166" s="17"/>
    </row>
    <row r="167" spans="7:7" x14ac:dyDescent="0.2">
      <c r="G167" s="17"/>
    </row>
    <row r="168" spans="7:7" x14ac:dyDescent="0.2">
      <c r="G168" s="17"/>
    </row>
    <row r="169" spans="7:7" x14ac:dyDescent="0.2">
      <c r="G169" s="17"/>
    </row>
    <row r="170" spans="7:7" x14ac:dyDescent="0.2">
      <c r="G170" s="17"/>
    </row>
    <row r="171" spans="7:7" x14ac:dyDescent="0.2">
      <c r="G171" s="17"/>
    </row>
    <row r="172" spans="7:7" x14ac:dyDescent="0.2">
      <c r="G172" s="17"/>
    </row>
    <row r="173" spans="7:7" x14ac:dyDescent="0.2">
      <c r="G173" s="17"/>
    </row>
    <row r="174" spans="7:7" x14ac:dyDescent="0.2">
      <c r="G174" s="17"/>
    </row>
    <row r="175" spans="7:7" x14ac:dyDescent="0.2">
      <c r="G175" s="17"/>
    </row>
    <row r="176" spans="7:7" x14ac:dyDescent="0.2">
      <c r="G176" s="17"/>
    </row>
    <row r="177" spans="7:7" x14ac:dyDescent="0.2">
      <c r="G177" s="17"/>
    </row>
    <row r="178" spans="7:7" x14ac:dyDescent="0.2">
      <c r="G178" s="17"/>
    </row>
    <row r="179" spans="7:7" x14ac:dyDescent="0.2">
      <c r="G179" s="17"/>
    </row>
    <row r="180" spans="7:7" x14ac:dyDescent="0.2">
      <c r="G180" s="17"/>
    </row>
    <row r="181" spans="7:7" x14ac:dyDescent="0.2">
      <c r="G181" s="17"/>
    </row>
    <row r="182" spans="7:7" x14ac:dyDescent="0.2">
      <c r="G182" s="17"/>
    </row>
    <row r="183" spans="7:7" x14ac:dyDescent="0.2">
      <c r="G183" s="17"/>
    </row>
    <row r="184" spans="7:7" x14ac:dyDescent="0.2">
      <c r="G184" s="17"/>
    </row>
    <row r="185" spans="7:7" x14ac:dyDescent="0.2">
      <c r="G185" s="17"/>
    </row>
    <row r="186" spans="7:7" x14ac:dyDescent="0.2">
      <c r="G186" s="17"/>
    </row>
    <row r="187" spans="7:7" x14ac:dyDescent="0.2">
      <c r="G187" s="17"/>
    </row>
    <row r="188" spans="7:7" x14ac:dyDescent="0.2">
      <c r="G188" s="17"/>
    </row>
    <row r="189" spans="7:7" x14ac:dyDescent="0.2">
      <c r="G189" s="17"/>
    </row>
    <row r="190" spans="7:7" x14ac:dyDescent="0.2">
      <c r="G190" s="17"/>
    </row>
    <row r="191" spans="7:7" x14ac:dyDescent="0.2">
      <c r="G191" s="17"/>
    </row>
    <row r="192" spans="7:7" x14ac:dyDescent="0.2">
      <c r="G192" s="17"/>
    </row>
    <row r="193" spans="7:7" x14ac:dyDescent="0.2">
      <c r="G193" s="17"/>
    </row>
    <row r="194" spans="7:7" x14ac:dyDescent="0.2">
      <c r="G194" s="17"/>
    </row>
    <row r="195" spans="7:7" x14ac:dyDescent="0.2">
      <c r="G195" s="17"/>
    </row>
    <row r="196" spans="7:7" x14ac:dyDescent="0.2">
      <c r="G196" s="17"/>
    </row>
    <row r="197" spans="7:7" x14ac:dyDescent="0.2">
      <c r="G197" s="17"/>
    </row>
    <row r="198" spans="7:7" x14ac:dyDescent="0.2">
      <c r="G198" s="17"/>
    </row>
    <row r="199" spans="7:7" x14ac:dyDescent="0.2">
      <c r="G199" s="17"/>
    </row>
    <row r="200" spans="7:7" x14ac:dyDescent="0.2">
      <c r="G200" s="17"/>
    </row>
    <row r="201" spans="7:7" x14ac:dyDescent="0.2">
      <c r="G201" s="17"/>
    </row>
    <row r="202" spans="7:7" x14ac:dyDescent="0.2">
      <c r="G202" s="17"/>
    </row>
    <row r="203" spans="7:7" x14ac:dyDescent="0.2">
      <c r="G203" s="17"/>
    </row>
    <row r="204" spans="7:7" x14ac:dyDescent="0.2">
      <c r="G204" s="17"/>
    </row>
    <row r="205" spans="7:7" x14ac:dyDescent="0.2">
      <c r="G205" s="17"/>
    </row>
    <row r="206" spans="7:7" x14ac:dyDescent="0.2">
      <c r="G206" s="17"/>
    </row>
    <row r="207" spans="7:7" x14ac:dyDescent="0.2">
      <c r="G207" s="17"/>
    </row>
    <row r="208" spans="7:7" x14ac:dyDescent="0.2">
      <c r="G208" s="17"/>
    </row>
    <row r="209" spans="7:7" x14ac:dyDescent="0.2">
      <c r="G209" s="17"/>
    </row>
    <row r="210" spans="7:7" x14ac:dyDescent="0.2">
      <c r="G210" s="17"/>
    </row>
    <row r="211" spans="7:7" x14ac:dyDescent="0.2">
      <c r="G211" s="17"/>
    </row>
    <row r="212" spans="7:7" x14ac:dyDescent="0.2">
      <c r="G212" s="17"/>
    </row>
    <row r="213" spans="7:7" x14ac:dyDescent="0.2">
      <c r="G213" s="17"/>
    </row>
    <row r="214" spans="7:7" x14ac:dyDescent="0.2">
      <c r="G214" s="17"/>
    </row>
    <row r="215" spans="7:7" x14ac:dyDescent="0.2">
      <c r="G215" s="17"/>
    </row>
    <row r="216" spans="7:7" x14ac:dyDescent="0.2">
      <c r="G216" s="17"/>
    </row>
    <row r="217" spans="7:7" x14ac:dyDescent="0.2">
      <c r="G217" s="17"/>
    </row>
    <row r="218" spans="7:7" x14ac:dyDescent="0.2">
      <c r="G218" s="17"/>
    </row>
    <row r="219" spans="7:7" x14ac:dyDescent="0.2">
      <c r="G219" s="17"/>
    </row>
    <row r="220" spans="7:7" x14ac:dyDescent="0.2">
      <c r="G220" s="17"/>
    </row>
    <row r="221" spans="7:7" x14ac:dyDescent="0.2">
      <c r="G221" s="17"/>
    </row>
    <row r="222" spans="7:7" x14ac:dyDescent="0.2">
      <c r="G222" s="17"/>
    </row>
    <row r="223" spans="7:7" x14ac:dyDescent="0.2">
      <c r="G223" s="17"/>
    </row>
    <row r="224" spans="7:7" x14ac:dyDescent="0.2">
      <c r="G224" s="17"/>
    </row>
    <row r="225" spans="7:7" x14ac:dyDescent="0.2">
      <c r="G225" s="17"/>
    </row>
    <row r="226" spans="7:7" x14ac:dyDescent="0.2">
      <c r="G226" s="17"/>
    </row>
    <row r="227" spans="7:7" x14ac:dyDescent="0.2">
      <c r="G227" s="17"/>
    </row>
    <row r="228" spans="7:7" x14ac:dyDescent="0.2">
      <c r="G228" s="17"/>
    </row>
    <row r="229" spans="7:7" x14ac:dyDescent="0.2">
      <c r="G229" s="17"/>
    </row>
    <row r="230" spans="7:7" x14ac:dyDescent="0.2">
      <c r="G230" s="17"/>
    </row>
    <row r="231" spans="7:7" x14ac:dyDescent="0.2">
      <c r="G231" s="17"/>
    </row>
    <row r="232" spans="7:7" x14ac:dyDescent="0.2">
      <c r="G232" s="17"/>
    </row>
    <row r="233" spans="7:7" x14ac:dyDescent="0.2">
      <c r="G233" s="17"/>
    </row>
    <row r="234" spans="7:7" x14ac:dyDescent="0.2">
      <c r="G234" s="17"/>
    </row>
    <row r="235" spans="7:7" x14ac:dyDescent="0.2">
      <c r="G235" s="17"/>
    </row>
    <row r="236" spans="7:7" x14ac:dyDescent="0.2">
      <c r="G236" s="17"/>
    </row>
    <row r="237" spans="7:7" x14ac:dyDescent="0.2">
      <c r="G237" s="17"/>
    </row>
    <row r="238" spans="7:7" x14ac:dyDescent="0.2">
      <c r="G238" s="17"/>
    </row>
    <row r="239" spans="7:7" x14ac:dyDescent="0.2">
      <c r="G239" s="17"/>
    </row>
    <row r="240" spans="7:7" x14ac:dyDescent="0.2">
      <c r="G240" s="17"/>
    </row>
    <row r="241" spans="7:7" x14ac:dyDescent="0.2">
      <c r="G241" s="17"/>
    </row>
    <row r="242" spans="7:7" x14ac:dyDescent="0.2">
      <c r="G242" s="17"/>
    </row>
    <row r="243" spans="7:7" x14ac:dyDescent="0.2">
      <c r="G243" s="17"/>
    </row>
    <row r="244" spans="7:7" x14ac:dyDescent="0.2">
      <c r="G244" s="17"/>
    </row>
    <row r="245" spans="7:7" x14ac:dyDescent="0.2">
      <c r="G245" s="17"/>
    </row>
    <row r="246" spans="7:7" x14ac:dyDescent="0.2">
      <c r="G246" s="17"/>
    </row>
    <row r="247" spans="7:7" x14ac:dyDescent="0.2">
      <c r="G247" s="17"/>
    </row>
    <row r="248" spans="7:7" x14ac:dyDescent="0.2">
      <c r="G248" s="17"/>
    </row>
    <row r="249" spans="7:7" x14ac:dyDescent="0.2">
      <c r="G249" s="17"/>
    </row>
    <row r="250" spans="7:7" x14ac:dyDescent="0.2">
      <c r="G250" s="17"/>
    </row>
    <row r="251" spans="7:7" x14ac:dyDescent="0.2">
      <c r="G251" s="17"/>
    </row>
    <row r="252" spans="7:7" x14ac:dyDescent="0.2">
      <c r="G252" s="17"/>
    </row>
    <row r="253" spans="7:7" x14ac:dyDescent="0.2">
      <c r="G253" s="17"/>
    </row>
    <row r="254" spans="7:7" x14ac:dyDescent="0.2">
      <c r="G254" s="17"/>
    </row>
    <row r="255" spans="7:7" x14ac:dyDescent="0.2">
      <c r="G255" s="17"/>
    </row>
    <row r="256" spans="7:7" x14ac:dyDescent="0.2">
      <c r="G256" s="17"/>
    </row>
    <row r="257" spans="7:7" x14ac:dyDescent="0.2">
      <c r="G257" s="17"/>
    </row>
    <row r="258" spans="7:7" x14ac:dyDescent="0.2">
      <c r="G258" s="17"/>
    </row>
    <row r="259" spans="7:7" x14ac:dyDescent="0.2">
      <c r="G259" s="17"/>
    </row>
    <row r="260" spans="7:7" x14ac:dyDescent="0.2">
      <c r="G260" s="17"/>
    </row>
    <row r="261" spans="7:7" x14ac:dyDescent="0.2">
      <c r="G261" s="17"/>
    </row>
    <row r="262" spans="7:7" x14ac:dyDescent="0.2">
      <c r="G262" s="17"/>
    </row>
    <row r="263" spans="7:7" x14ac:dyDescent="0.2">
      <c r="G263" s="17"/>
    </row>
    <row r="264" spans="7:7" x14ac:dyDescent="0.2">
      <c r="G264" s="17"/>
    </row>
    <row r="265" spans="7:7" x14ac:dyDescent="0.2">
      <c r="G265" s="17"/>
    </row>
    <row r="266" spans="7:7" x14ac:dyDescent="0.2">
      <c r="G266" s="17"/>
    </row>
    <row r="267" spans="7:7" x14ac:dyDescent="0.2">
      <c r="G267" s="17"/>
    </row>
    <row r="268" spans="7:7" x14ac:dyDescent="0.2">
      <c r="G268" s="17"/>
    </row>
    <row r="269" spans="7:7" x14ac:dyDescent="0.2">
      <c r="G269" s="17"/>
    </row>
    <row r="270" spans="7:7" x14ac:dyDescent="0.2">
      <c r="G270" s="17"/>
    </row>
    <row r="271" spans="7:7" x14ac:dyDescent="0.2">
      <c r="G271" s="17"/>
    </row>
    <row r="272" spans="7:7" x14ac:dyDescent="0.2">
      <c r="G272" s="17"/>
    </row>
    <row r="273" spans="7:7" x14ac:dyDescent="0.2">
      <c r="G273" s="17"/>
    </row>
    <row r="274" spans="7:7" x14ac:dyDescent="0.2">
      <c r="G274" s="17"/>
    </row>
    <row r="275" spans="7:7" x14ac:dyDescent="0.2">
      <c r="G275" s="17"/>
    </row>
    <row r="276" spans="7:7" x14ac:dyDescent="0.2">
      <c r="G276" s="17"/>
    </row>
    <row r="277" spans="7:7" x14ac:dyDescent="0.2">
      <c r="G277" s="17"/>
    </row>
    <row r="278" spans="7:7" x14ac:dyDescent="0.2">
      <c r="G278" s="17"/>
    </row>
    <row r="279" spans="7:7" x14ac:dyDescent="0.2">
      <c r="G279" s="17"/>
    </row>
    <row r="280" spans="7:7" x14ac:dyDescent="0.2">
      <c r="G280" s="17"/>
    </row>
    <row r="281" spans="7:7" x14ac:dyDescent="0.2">
      <c r="G281" s="17"/>
    </row>
    <row r="282" spans="7:7" x14ac:dyDescent="0.2">
      <c r="G282" s="17"/>
    </row>
    <row r="283" spans="7:7" x14ac:dyDescent="0.2">
      <c r="G283" s="17"/>
    </row>
    <row r="284" spans="7:7" x14ac:dyDescent="0.2">
      <c r="G284" s="17"/>
    </row>
    <row r="285" spans="7:7" x14ac:dyDescent="0.2">
      <c r="G285" s="17"/>
    </row>
    <row r="286" spans="7:7" x14ac:dyDescent="0.2">
      <c r="G286" s="17"/>
    </row>
    <row r="287" spans="7:7" x14ac:dyDescent="0.2">
      <c r="G287" s="17"/>
    </row>
    <row r="288" spans="7:7" x14ac:dyDescent="0.2">
      <c r="G288" s="17"/>
    </row>
    <row r="289" spans="7:7" x14ac:dyDescent="0.2">
      <c r="G289" s="17"/>
    </row>
    <row r="290" spans="7:7" x14ac:dyDescent="0.2">
      <c r="G290" s="17"/>
    </row>
    <row r="291" spans="7:7" x14ac:dyDescent="0.2">
      <c r="G291" s="17"/>
    </row>
    <row r="292" spans="7:7" x14ac:dyDescent="0.2">
      <c r="G292" s="17"/>
    </row>
    <row r="293" spans="7:7" x14ac:dyDescent="0.2">
      <c r="G293" s="17"/>
    </row>
    <row r="294" spans="7:7" x14ac:dyDescent="0.2">
      <c r="G294" s="17"/>
    </row>
    <row r="295" spans="7:7" x14ac:dyDescent="0.2">
      <c r="G295" s="17"/>
    </row>
    <row r="296" spans="7:7" x14ac:dyDescent="0.2">
      <c r="G296" s="17"/>
    </row>
    <row r="297" spans="7:7" x14ac:dyDescent="0.2">
      <c r="G297" s="17"/>
    </row>
    <row r="298" spans="7:7" x14ac:dyDescent="0.2">
      <c r="G298" s="17"/>
    </row>
    <row r="299" spans="7:7" x14ac:dyDescent="0.2">
      <c r="G299" s="17"/>
    </row>
    <row r="300" spans="7:7" x14ac:dyDescent="0.2">
      <c r="G300" s="17"/>
    </row>
    <row r="301" spans="7:7" x14ac:dyDescent="0.2">
      <c r="G301" s="17"/>
    </row>
    <row r="302" spans="7:7" x14ac:dyDescent="0.2">
      <c r="G302" s="17"/>
    </row>
    <row r="303" spans="7:7" x14ac:dyDescent="0.2">
      <c r="G303" s="17"/>
    </row>
    <row r="304" spans="7:7" x14ac:dyDescent="0.2">
      <c r="G304" s="17"/>
    </row>
    <row r="305" spans="7:7" x14ac:dyDescent="0.2">
      <c r="G305" s="17"/>
    </row>
    <row r="306" spans="7:7" x14ac:dyDescent="0.2">
      <c r="G306" s="17"/>
    </row>
    <row r="307" spans="7:7" x14ac:dyDescent="0.2">
      <c r="G307" s="17"/>
    </row>
    <row r="308" spans="7:7" x14ac:dyDescent="0.2">
      <c r="G308" s="17"/>
    </row>
    <row r="309" spans="7:7" x14ac:dyDescent="0.2">
      <c r="G309" s="17"/>
    </row>
    <row r="310" spans="7:7" x14ac:dyDescent="0.2">
      <c r="G310" s="17"/>
    </row>
    <row r="311" spans="7:7" x14ac:dyDescent="0.2">
      <c r="G311" s="17"/>
    </row>
    <row r="312" spans="7:7" x14ac:dyDescent="0.2">
      <c r="G312" s="17"/>
    </row>
    <row r="313" spans="7:7" x14ac:dyDescent="0.2">
      <c r="G313" s="17"/>
    </row>
    <row r="314" spans="7:7" x14ac:dyDescent="0.2">
      <c r="G314" s="17"/>
    </row>
    <row r="315" spans="7:7" x14ac:dyDescent="0.2">
      <c r="G315" s="17"/>
    </row>
    <row r="316" spans="7:7" x14ac:dyDescent="0.2">
      <c r="G316" s="17"/>
    </row>
    <row r="317" spans="7:7" x14ac:dyDescent="0.2">
      <c r="G317" s="17"/>
    </row>
    <row r="318" spans="7:7" x14ac:dyDescent="0.2">
      <c r="G318" s="17"/>
    </row>
    <row r="319" spans="7:7" x14ac:dyDescent="0.2">
      <c r="G319" s="17"/>
    </row>
    <row r="320" spans="7:7" x14ac:dyDescent="0.2">
      <c r="G320" s="17"/>
    </row>
    <row r="321" spans="7:7" x14ac:dyDescent="0.2">
      <c r="G321" s="17"/>
    </row>
    <row r="322" spans="7:7" x14ac:dyDescent="0.2">
      <c r="G322" s="17"/>
    </row>
    <row r="323" spans="7:7" x14ac:dyDescent="0.2">
      <c r="G323" s="17"/>
    </row>
    <row r="324" spans="7:7" x14ac:dyDescent="0.2">
      <c r="G324" s="17"/>
    </row>
    <row r="325" spans="7:7" x14ac:dyDescent="0.2">
      <c r="G325" s="17"/>
    </row>
    <row r="326" spans="7:7" x14ac:dyDescent="0.2">
      <c r="G326" s="17"/>
    </row>
    <row r="327" spans="7:7" x14ac:dyDescent="0.2">
      <c r="G327" s="17"/>
    </row>
    <row r="328" spans="7:7" x14ac:dyDescent="0.2">
      <c r="G328" s="17"/>
    </row>
    <row r="329" spans="7:7" x14ac:dyDescent="0.2">
      <c r="G329" s="17"/>
    </row>
    <row r="330" spans="7:7" x14ac:dyDescent="0.2">
      <c r="G330" s="17"/>
    </row>
    <row r="331" spans="7:7" x14ac:dyDescent="0.2">
      <c r="G331" s="17"/>
    </row>
    <row r="332" spans="7:7" x14ac:dyDescent="0.2">
      <c r="G332" s="17"/>
    </row>
    <row r="333" spans="7:7" x14ac:dyDescent="0.2">
      <c r="G333" s="17"/>
    </row>
    <row r="334" spans="7:7" x14ac:dyDescent="0.2">
      <c r="G334" s="17"/>
    </row>
    <row r="335" spans="7:7" x14ac:dyDescent="0.2">
      <c r="G335" s="17"/>
    </row>
    <row r="336" spans="7:7" x14ac:dyDescent="0.2">
      <c r="G336" s="17"/>
    </row>
    <row r="337" spans="7:7" x14ac:dyDescent="0.2">
      <c r="G337" s="17"/>
    </row>
    <row r="338" spans="7:7" x14ac:dyDescent="0.2">
      <c r="G338" s="17"/>
    </row>
    <row r="339" spans="7:7" x14ac:dyDescent="0.2">
      <c r="G339" s="17"/>
    </row>
    <row r="340" spans="7:7" x14ac:dyDescent="0.2">
      <c r="G340" s="17"/>
    </row>
    <row r="341" spans="7:7" x14ac:dyDescent="0.2">
      <c r="G341" s="17"/>
    </row>
    <row r="342" spans="7:7" x14ac:dyDescent="0.2">
      <c r="G342" s="17"/>
    </row>
    <row r="343" spans="7:7" x14ac:dyDescent="0.2">
      <c r="G343" s="17"/>
    </row>
    <row r="344" spans="7:7" x14ac:dyDescent="0.2">
      <c r="G344" s="17"/>
    </row>
    <row r="345" spans="7:7" x14ac:dyDescent="0.2">
      <c r="G345" s="17"/>
    </row>
    <row r="346" spans="7:7" x14ac:dyDescent="0.2">
      <c r="G346" s="17"/>
    </row>
    <row r="347" spans="7:7" x14ac:dyDescent="0.2">
      <c r="G347" s="17"/>
    </row>
    <row r="348" spans="7:7" x14ac:dyDescent="0.2">
      <c r="G348" s="17"/>
    </row>
    <row r="349" spans="7:7" x14ac:dyDescent="0.2">
      <c r="G349" s="17"/>
    </row>
    <row r="350" spans="7:7" x14ac:dyDescent="0.2">
      <c r="G350" s="17"/>
    </row>
    <row r="351" spans="7:7" x14ac:dyDescent="0.2">
      <c r="G351" s="17"/>
    </row>
    <row r="352" spans="7:7" x14ac:dyDescent="0.2">
      <c r="G352" s="17"/>
    </row>
    <row r="353" spans="7:7" x14ac:dyDescent="0.2">
      <c r="G353" s="17"/>
    </row>
    <row r="354" spans="7:7" x14ac:dyDescent="0.2">
      <c r="G354" s="17"/>
    </row>
    <row r="355" spans="7:7" x14ac:dyDescent="0.2">
      <c r="G355" s="17"/>
    </row>
    <row r="356" spans="7:7" x14ac:dyDescent="0.2">
      <c r="G356" s="17"/>
    </row>
    <row r="357" spans="7:7" x14ac:dyDescent="0.2">
      <c r="G357" s="17"/>
    </row>
    <row r="358" spans="7:7" x14ac:dyDescent="0.2">
      <c r="G358" s="17"/>
    </row>
    <row r="359" spans="7:7" x14ac:dyDescent="0.2">
      <c r="G359" s="17"/>
    </row>
    <row r="360" spans="7:7" x14ac:dyDescent="0.2">
      <c r="G360" s="17"/>
    </row>
    <row r="361" spans="7:7" x14ac:dyDescent="0.2">
      <c r="G361" s="17"/>
    </row>
    <row r="362" spans="7:7" x14ac:dyDescent="0.2">
      <c r="G362" s="17"/>
    </row>
    <row r="363" spans="7:7" x14ac:dyDescent="0.2">
      <c r="G363" s="17"/>
    </row>
    <row r="364" spans="7:7" x14ac:dyDescent="0.2">
      <c r="G364" s="17"/>
    </row>
    <row r="365" spans="7:7" x14ac:dyDescent="0.2">
      <c r="G365" s="17"/>
    </row>
    <row r="366" spans="7:7" x14ac:dyDescent="0.2">
      <c r="G366" s="17"/>
    </row>
    <row r="367" spans="7:7" x14ac:dyDescent="0.2">
      <c r="G367" s="17"/>
    </row>
    <row r="368" spans="7:7" x14ac:dyDescent="0.2">
      <c r="G368" s="17"/>
    </row>
    <row r="369" spans="7:7" x14ac:dyDescent="0.2">
      <c r="G369" s="17"/>
    </row>
    <row r="370" spans="7:7" x14ac:dyDescent="0.2">
      <c r="G370" s="17"/>
    </row>
    <row r="371" spans="7:7" x14ac:dyDescent="0.2">
      <c r="G371" s="17"/>
    </row>
    <row r="372" spans="7:7" x14ac:dyDescent="0.2">
      <c r="G372" s="17"/>
    </row>
    <row r="373" spans="7:7" x14ac:dyDescent="0.2">
      <c r="G373" s="17"/>
    </row>
    <row r="374" spans="7:7" x14ac:dyDescent="0.2">
      <c r="G374" s="17"/>
    </row>
    <row r="375" spans="7:7" x14ac:dyDescent="0.2">
      <c r="G375" s="17"/>
    </row>
    <row r="376" spans="7:7" x14ac:dyDescent="0.2">
      <c r="G376" s="17"/>
    </row>
    <row r="377" spans="7:7" x14ac:dyDescent="0.2">
      <c r="G377" s="17"/>
    </row>
    <row r="378" spans="7:7" x14ac:dyDescent="0.2">
      <c r="G378" s="17"/>
    </row>
    <row r="379" spans="7:7" x14ac:dyDescent="0.2">
      <c r="G379" s="17"/>
    </row>
    <row r="380" spans="7:7" x14ac:dyDescent="0.2">
      <c r="G380" s="17"/>
    </row>
    <row r="381" spans="7:7" x14ac:dyDescent="0.2">
      <c r="G381" s="17"/>
    </row>
    <row r="382" spans="7:7" x14ac:dyDescent="0.2">
      <c r="G382" s="17"/>
    </row>
    <row r="383" spans="7:7" x14ac:dyDescent="0.2">
      <c r="G383" s="17"/>
    </row>
    <row r="384" spans="7:7" x14ac:dyDescent="0.2">
      <c r="G384" s="17"/>
    </row>
    <row r="385" spans="7:7" x14ac:dyDescent="0.2">
      <c r="G385" s="17"/>
    </row>
    <row r="386" spans="7:7" x14ac:dyDescent="0.2">
      <c r="G386" s="17"/>
    </row>
    <row r="387" spans="7:7" x14ac:dyDescent="0.2">
      <c r="G387" s="17"/>
    </row>
    <row r="388" spans="7:7" x14ac:dyDescent="0.2">
      <c r="G388" s="17"/>
    </row>
    <row r="389" spans="7:7" x14ac:dyDescent="0.2">
      <c r="G389" s="17"/>
    </row>
    <row r="390" spans="7:7" x14ac:dyDescent="0.2">
      <c r="G390" s="17"/>
    </row>
    <row r="391" spans="7:7" x14ac:dyDescent="0.2">
      <c r="G391" s="17"/>
    </row>
    <row r="392" spans="7:7" x14ac:dyDescent="0.2">
      <c r="G392" s="17"/>
    </row>
    <row r="393" spans="7:7" x14ac:dyDescent="0.2">
      <c r="G393" s="17"/>
    </row>
    <row r="394" spans="7:7" x14ac:dyDescent="0.2">
      <c r="G394" s="17"/>
    </row>
    <row r="395" spans="7:7" x14ac:dyDescent="0.2">
      <c r="G395" s="17"/>
    </row>
    <row r="396" spans="7:7" x14ac:dyDescent="0.2">
      <c r="G396" s="17"/>
    </row>
    <row r="397" spans="7:7" x14ac:dyDescent="0.2">
      <c r="G397" s="17"/>
    </row>
    <row r="398" spans="7:7" x14ac:dyDescent="0.2">
      <c r="G398" s="17"/>
    </row>
    <row r="399" spans="7:7" x14ac:dyDescent="0.2">
      <c r="G399" s="17"/>
    </row>
    <row r="400" spans="7:7" x14ac:dyDescent="0.2">
      <c r="G400" s="17"/>
    </row>
    <row r="401" spans="7:7" x14ac:dyDescent="0.2">
      <c r="G401" s="17"/>
    </row>
    <row r="402" spans="7:7" x14ac:dyDescent="0.2">
      <c r="G402" s="17"/>
    </row>
    <row r="403" spans="7:7" x14ac:dyDescent="0.2">
      <c r="G403" s="17"/>
    </row>
    <row r="404" spans="7:7" x14ac:dyDescent="0.2">
      <c r="G404" s="17"/>
    </row>
    <row r="405" spans="7:7" x14ac:dyDescent="0.2">
      <c r="G405" s="17"/>
    </row>
    <row r="406" spans="7:7" x14ac:dyDescent="0.2">
      <c r="G406" s="17"/>
    </row>
    <row r="407" spans="7:7" x14ac:dyDescent="0.2">
      <c r="G407" s="17"/>
    </row>
    <row r="408" spans="7:7" x14ac:dyDescent="0.2">
      <c r="G408" s="17"/>
    </row>
    <row r="409" spans="7:7" x14ac:dyDescent="0.2">
      <c r="G409" s="17"/>
    </row>
    <row r="410" spans="7:7" x14ac:dyDescent="0.2">
      <c r="G410" s="17"/>
    </row>
    <row r="411" spans="7:7" x14ac:dyDescent="0.2">
      <c r="G411" s="17"/>
    </row>
    <row r="412" spans="7:7" x14ac:dyDescent="0.2">
      <c r="G412" s="17"/>
    </row>
    <row r="413" spans="7:7" x14ac:dyDescent="0.2">
      <c r="G413" s="17"/>
    </row>
    <row r="414" spans="7:7" x14ac:dyDescent="0.2">
      <c r="G414" s="17"/>
    </row>
    <row r="415" spans="7:7" x14ac:dyDescent="0.2">
      <c r="G415" s="17"/>
    </row>
    <row r="416" spans="7:7" x14ac:dyDescent="0.2">
      <c r="G416" s="17"/>
    </row>
    <row r="417" spans="7:7" x14ac:dyDescent="0.2">
      <c r="G417" s="17"/>
    </row>
    <row r="418" spans="7:7" x14ac:dyDescent="0.2">
      <c r="G418" s="17"/>
    </row>
    <row r="419" spans="7:7" x14ac:dyDescent="0.2">
      <c r="G419" s="17"/>
    </row>
    <row r="420" spans="7:7" x14ac:dyDescent="0.2">
      <c r="G420" s="17"/>
    </row>
    <row r="421" spans="7:7" x14ac:dyDescent="0.2">
      <c r="G421" s="17"/>
    </row>
    <row r="422" spans="7:7" x14ac:dyDescent="0.2">
      <c r="G422" s="17"/>
    </row>
    <row r="423" spans="7:7" x14ac:dyDescent="0.2">
      <c r="G423" s="17"/>
    </row>
    <row r="424" spans="7:7" x14ac:dyDescent="0.2">
      <c r="G424" s="17"/>
    </row>
    <row r="425" spans="7:7" x14ac:dyDescent="0.2">
      <c r="G425" s="17"/>
    </row>
    <row r="426" spans="7:7" x14ac:dyDescent="0.2">
      <c r="G426" s="17"/>
    </row>
    <row r="427" spans="7:7" x14ac:dyDescent="0.2">
      <c r="G427" s="17"/>
    </row>
    <row r="428" spans="7:7" x14ac:dyDescent="0.2">
      <c r="G428" s="17"/>
    </row>
    <row r="429" spans="7:7" x14ac:dyDescent="0.2">
      <c r="G429" s="17"/>
    </row>
    <row r="430" spans="7:7" x14ac:dyDescent="0.2">
      <c r="G430" s="17"/>
    </row>
    <row r="431" spans="7:7" x14ac:dyDescent="0.2">
      <c r="G431" s="17"/>
    </row>
    <row r="432" spans="7:7" x14ac:dyDescent="0.2">
      <c r="G432" s="17"/>
    </row>
    <row r="433" spans="7:7" x14ac:dyDescent="0.2">
      <c r="G433" s="17"/>
    </row>
    <row r="434" spans="7:7" x14ac:dyDescent="0.2">
      <c r="G434" s="17"/>
    </row>
    <row r="435" spans="7:7" x14ac:dyDescent="0.2">
      <c r="G435" s="17"/>
    </row>
    <row r="436" spans="7:7" x14ac:dyDescent="0.2">
      <c r="G436" s="17"/>
    </row>
    <row r="437" spans="7:7" x14ac:dyDescent="0.2">
      <c r="G437" s="17"/>
    </row>
    <row r="438" spans="7:7" x14ac:dyDescent="0.2">
      <c r="G438" s="17"/>
    </row>
    <row r="439" spans="7:7" x14ac:dyDescent="0.2">
      <c r="G439" s="17"/>
    </row>
    <row r="440" spans="7:7" x14ac:dyDescent="0.2">
      <c r="G440" s="17"/>
    </row>
    <row r="441" spans="7:7" x14ac:dyDescent="0.2">
      <c r="G441" s="17"/>
    </row>
    <row r="442" spans="7:7" x14ac:dyDescent="0.2">
      <c r="G442" s="17"/>
    </row>
    <row r="443" spans="7:7" x14ac:dyDescent="0.2">
      <c r="G443" s="17"/>
    </row>
    <row r="444" spans="7:7" x14ac:dyDescent="0.2">
      <c r="G444" s="17"/>
    </row>
    <row r="445" spans="7:7" x14ac:dyDescent="0.2">
      <c r="G445" s="17"/>
    </row>
    <row r="446" spans="7:7" x14ac:dyDescent="0.2">
      <c r="G446" s="17"/>
    </row>
    <row r="447" spans="7:7" x14ac:dyDescent="0.2">
      <c r="G447" s="17"/>
    </row>
    <row r="448" spans="7:7" x14ac:dyDescent="0.2">
      <c r="G448" s="17"/>
    </row>
    <row r="449" spans="7:7" x14ac:dyDescent="0.2">
      <c r="G449" s="17"/>
    </row>
    <row r="450" spans="7:7" x14ac:dyDescent="0.2">
      <c r="G450" s="17"/>
    </row>
    <row r="451" spans="7:7" x14ac:dyDescent="0.2">
      <c r="G451" s="17"/>
    </row>
    <row r="452" spans="7:7" x14ac:dyDescent="0.2">
      <c r="G452" s="17"/>
    </row>
    <row r="453" spans="7:7" x14ac:dyDescent="0.2">
      <c r="G453" s="17"/>
    </row>
    <row r="454" spans="7:7" x14ac:dyDescent="0.2">
      <c r="G454" s="17"/>
    </row>
    <row r="455" spans="7:7" x14ac:dyDescent="0.2">
      <c r="G455" s="17"/>
    </row>
    <row r="456" spans="7:7" x14ac:dyDescent="0.2">
      <c r="G456" s="17"/>
    </row>
    <row r="457" spans="7:7" x14ac:dyDescent="0.2">
      <c r="G457" s="17"/>
    </row>
    <row r="458" spans="7:7" x14ac:dyDescent="0.2">
      <c r="G458" s="17"/>
    </row>
    <row r="459" spans="7:7" x14ac:dyDescent="0.2">
      <c r="G459" s="17"/>
    </row>
    <row r="460" spans="7:7" x14ac:dyDescent="0.2">
      <c r="G460" s="17"/>
    </row>
    <row r="461" spans="7:7" x14ac:dyDescent="0.2">
      <c r="G461" s="17"/>
    </row>
    <row r="462" spans="7:7" x14ac:dyDescent="0.2">
      <c r="G462" s="17"/>
    </row>
    <row r="463" spans="7:7" x14ac:dyDescent="0.2">
      <c r="G463" s="17"/>
    </row>
    <row r="464" spans="7:7" x14ac:dyDescent="0.2">
      <c r="G464" s="17"/>
    </row>
    <row r="465" spans="7:7" x14ac:dyDescent="0.2">
      <c r="G465" s="17"/>
    </row>
    <row r="466" spans="7:7" x14ac:dyDescent="0.2">
      <c r="G466" s="17"/>
    </row>
    <row r="467" spans="7:7" x14ac:dyDescent="0.2">
      <c r="G467" s="17"/>
    </row>
    <row r="468" spans="7:7" x14ac:dyDescent="0.2">
      <c r="G468" s="17"/>
    </row>
    <row r="469" spans="7:7" x14ac:dyDescent="0.2">
      <c r="G469" s="17"/>
    </row>
    <row r="470" spans="7:7" x14ac:dyDescent="0.2">
      <c r="G470" s="17"/>
    </row>
    <row r="471" spans="7:7" x14ac:dyDescent="0.2">
      <c r="G471" s="17"/>
    </row>
    <row r="472" spans="7:7" x14ac:dyDescent="0.2">
      <c r="G472" s="17"/>
    </row>
    <row r="473" spans="7:7" x14ac:dyDescent="0.2">
      <c r="G473" s="17"/>
    </row>
    <row r="474" spans="7:7" x14ac:dyDescent="0.2">
      <c r="G474" s="17"/>
    </row>
    <row r="475" spans="7:7" x14ac:dyDescent="0.2">
      <c r="G475" s="17"/>
    </row>
    <row r="476" spans="7:7" x14ac:dyDescent="0.2">
      <c r="G476" s="17"/>
    </row>
    <row r="477" spans="7:7" x14ac:dyDescent="0.2">
      <c r="G477" s="17"/>
    </row>
    <row r="478" spans="7:7" x14ac:dyDescent="0.2">
      <c r="G478" s="17"/>
    </row>
    <row r="479" spans="7:7" x14ac:dyDescent="0.2">
      <c r="G479" s="17"/>
    </row>
    <row r="480" spans="7:7" x14ac:dyDescent="0.2">
      <c r="G480" s="17"/>
    </row>
    <row r="481" spans="7:7" x14ac:dyDescent="0.2">
      <c r="G481" s="17"/>
    </row>
    <row r="482" spans="7:7" x14ac:dyDescent="0.2">
      <c r="G482" s="17"/>
    </row>
    <row r="483" spans="7:7" x14ac:dyDescent="0.2">
      <c r="G483" s="17"/>
    </row>
    <row r="484" spans="7:7" x14ac:dyDescent="0.2">
      <c r="G484" s="17"/>
    </row>
    <row r="485" spans="7:7" x14ac:dyDescent="0.2">
      <c r="G485" s="17"/>
    </row>
    <row r="486" spans="7:7" x14ac:dyDescent="0.2">
      <c r="G486" s="17"/>
    </row>
    <row r="487" spans="7:7" x14ac:dyDescent="0.2">
      <c r="G487" s="17"/>
    </row>
    <row r="488" spans="7:7" x14ac:dyDescent="0.2">
      <c r="G488" s="17"/>
    </row>
    <row r="489" spans="7:7" x14ac:dyDescent="0.2">
      <c r="G489" s="17"/>
    </row>
    <row r="490" spans="7:7" x14ac:dyDescent="0.2">
      <c r="G490" s="17"/>
    </row>
    <row r="491" spans="7:7" x14ac:dyDescent="0.2">
      <c r="G491" s="17"/>
    </row>
    <row r="492" spans="7:7" x14ac:dyDescent="0.2">
      <c r="G492" s="17"/>
    </row>
    <row r="493" spans="7:7" x14ac:dyDescent="0.2">
      <c r="G493" s="17"/>
    </row>
    <row r="494" spans="7:7" x14ac:dyDescent="0.2">
      <c r="G494" s="17"/>
    </row>
    <row r="495" spans="7:7" x14ac:dyDescent="0.2">
      <c r="G495" s="17"/>
    </row>
    <row r="496" spans="7:7" x14ac:dyDescent="0.2">
      <c r="G496" s="17"/>
    </row>
    <row r="497" spans="7:7" x14ac:dyDescent="0.2">
      <c r="G497" s="17"/>
    </row>
    <row r="498" spans="7:7" x14ac:dyDescent="0.2">
      <c r="G498" s="17"/>
    </row>
    <row r="499" spans="7:7" x14ac:dyDescent="0.2">
      <c r="G499" s="17"/>
    </row>
    <row r="500" spans="7:7" x14ac:dyDescent="0.2">
      <c r="G500" s="17"/>
    </row>
    <row r="501" spans="7:7" x14ac:dyDescent="0.2">
      <c r="G501" s="17"/>
    </row>
    <row r="502" spans="7:7" x14ac:dyDescent="0.2">
      <c r="G502" s="17"/>
    </row>
    <row r="503" spans="7:7" x14ac:dyDescent="0.2">
      <c r="G503" s="17"/>
    </row>
    <row r="504" spans="7:7" x14ac:dyDescent="0.2">
      <c r="G504" s="17"/>
    </row>
    <row r="505" spans="7:7" x14ac:dyDescent="0.2">
      <c r="G505" s="17"/>
    </row>
    <row r="506" spans="7:7" x14ac:dyDescent="0.2">
      <c r="G506" s="17"/>
    </row>
    <row r="507" spans="7:7" x14ac:dyDescent="0.2">
      <c r="G507" s="17"/>
    </row>
    <row r="508" spans="7:7" x14ac:dyDescent="0.2">
      <c r="G508" s="17"/>
    </row>
    <row r="509" spans="7:7" x14ac:dyDescent="0.2">
      <c r="G509" s="17"/>
    </row>
    <row r="510" spans="7:7" x14ac:dyDescent="0.2">
      <c r="G510" s="17"/>
    </row>
    <row r="511" spans="7:7" x14ac:dyDescent="0.2">
      <c r="G511" s="17"/>
    </row>
    <row r="512" spans="7:7" x14ac:dyDescent="0.2">
      <c r="G512" s="17"/>
    </row>
    <row r="513" spans="7:7" x14ac:dyDescent="0.2">
      <c r="G513" s="17"/>
    </row>
    <row r="514" spans="7:7" x14ac:dyDescent="0.2">
      <c r="G514" s="17"/>
    </row>
    <row r="515" spans="7:7" x14ac:dyDescent="0.2">
      <c r="G515" s="17"/>
    </row>
    <row r="516" spans="7:7" x14ac:dyDescent="0.2">
      <c r="G516" s="17"/>
    </row>
    <row r="517" spans="7:7" x14ac:dyDescent="0.2">
      <c r="G517" s="17"/>
    </row>
    <row r="518" spans="7:7" x14ac:dyDescent="0.2">
      <c r="G518" s="17"/>
    </row>
    <row r="519" spans="7:7" x14ac:dyDescent="0.2">
      <c r="G519" s="17"/>
    </row>
    <row r="520" spans="7:7" x14ac:dyDescent="0.2">
      <c r="G520" s="17"/>
    </row>
    <row r="521" spans="7:7" x14ac:dyDescent="0.2">
      <c r="G521" s="17"/>
    </row>
    <row r="522" spans="7:7" x14ac:dyDescent="0.2">
      <c r="G522" s="17"/>
    </row>
    <row r="523" spans="7:7" x14ac:dyDescent="0.2">
      <c r="G523" s="17"/>
    </row>
    <row r="524" spans="7:7" x14ac:dyDescent="0.2">
      <c r="G524" s="17"/>
    </row>
    <row r="525" spans="7:7" x14ac:dyDescent="0.2">
      <c r="G525" s="17"/>
    </row>
    <row r="526" spans="7:7" x14ac:dyDescent="0.2">
      <c r="G526" s="17"/>
    </row>
    <row r="527" spans="7:7" x14ac:dyDescent="0.2">
      <c r="G527" s="17"/>
    </row>
    <row r="528" spans="7:7" x14ac:dyDescent="0.2">
      <c r="G528" s="17"/>
    </row>
    <row r="529" spans="7:7" x14ac:dyDescent="0.2">
      <c r="G529" s="17"/>
    </row>
    <row r="530" spans="7:7" x14ac:dyDescent="0.2">
      <c r="G530" s="17"/>
    </row>
    <row r="531" spans="7:7" x14ac:dyDescent="0.2">
      <c r="G531" s="17"/>
    </row>
    <row r="532" spans="7:7" x14ac:dyDescent="0.2">
      <c r="G532" s="17"/>
    </row>
    <row r="533" spans="7:7" x14ac:dyDescent="0.2">
      <c r="G533" s="17"/>
    </row>
    <row r="534" spans="7:7" x14ac:dyDescent="0.2">
      <c r="G534" s="17"/>
    </row>
    <row r="535" spans="7:7" x14ac:dyDescent="0.2">
      <c r="G535" s="17"/>
    </row>
    <row r="536" spans="7:7" x14ac:dyDescent="0.2">
      <c r="G536" s="17"/>
    </row>
    <row r="537" spans="7:7" x14ac:dyDescent="0.2">
      <c r="G537" s="17"/>
    </row>
    <row r="538" spans="7:7" x14ac:dyDescent="0.2">
      <c r="G538" s="17"/>
    </row>
    <row r="539" spans="7:7" x14ac:dyDescent="0.2">
      <c r="G539" s="17"/>
    </row>
    <row r="540" spans="7:7" x14ac:dyDescent="0.2">
      <c r="G540" s="17"/>
    </row>
    <row r="541" spans="7:7" x14ac:dyDescent="0.2">
      <c r="G541" s="17"/>
    </row>
    <row r="542" spans="7:7" x14ac:dyDescent="0.2">
      <c r="G542" s="17"/>
    </row>
    <row r="543" spans="7:7" x14ac:dyDescent="0.2">
      <c r="G543" s="17"/>
    </row>
    <row r="544" spans="7:7" x14ac:dyDescent="0.2">
      <c r="G544" s="17"/>
    </row>
    <row r="545" spans="7:7" x14ac:dyDescent="0.2">
      <c r="G545" s="17"/>
    </row>
    <row r="546" spans="7:7" x14ac:dyDescent="0.2">
      <c r="G546" s="17"/>
    </row>
    <row r="547" spans="7:7" x14ac:dyDescent="0.2">
      <c r="G547" s="17"/>
    </row>
    <row r="548" spans="7:7" x14ac:dyDescent="0.2">
      <c r="G548" s="17"/>
    </row>
    <row r="549" spans="7:7" x14ac:dyDescent="0.2">
      <c r="G549" s="17"/>
    </row>
    <row r="550" spans="7:7" x14ac:dyDescent="0.2">
      <c r="G550" s="17"/>
    </row>
    <row r="551" spans="7:7" x14ac:dyDescent="0.2">
      <c r="G551" s="17"/>
    </row>
    <row r="552" spans="7:7" x14ac:dyDescent="0.2">
      <c r="G552" s="17"/>
    </row>
    <row r="553" spans="7:7" x14ac:dyDescent="0.2">
      <c r="G553" s="17"/>
    </row>
    <row r="554" spans="7:7" x14ac:dyDescent="0.2">
      <c r="G554" s="17"/>
    </row>
    <row r="555" spans="7:7" x14ac:dyDescent="0.2">
      <c r="G555" s="17"/>
    </row>
    <row r="556" spans="7:7" x14ac:dyDescent="0.2">
      <c r="G556" s="17"/>
    </row>
    <row r="557" spans="7:7" x14ac:dyDescent="0.2">
      <c r="G557" s="17"/>
    </row>
    <row r="558" spans="7:7" x14ac:dyDescent="0.2">
      <c r="G558" s="17"/>
    </row>
    <row r="559" spans="7:7" x14ac:dyDescent="0.2">
      <c r="G559" s="17"/>
    </row>
    <row r="560" spans="7:7" x14ac:dyDescent="0.2">
      <c r="G560" s="17"/>
    </row>
    <row r="561" spans="7:7" x14ac:dyDescent="0.2">
      <c r="G561" s="17"/>
    </row>
    <row r="562" spans="7:7" x14ac:dyDescent="0.2">
      <c r="G562" s="17"/>
    </row>
    <row r="563" spans="7:7" x14ac:dyDescent="0.2">
      <c r="G563" s="17"/>
    </row>
    <row r="564" spans="7:7" x14ac:dyDescent="0.2">
      <c r="G564" s="17"/>
    </row>
    <row r="565" spans="7:7" x14ac:dyDescent="0.2">
      <c r="G565" s="17"/>
    </row>
    <row r="566" spans="7:7" x14ac:dyDescent="0.2">
      <c r="G566" s="17"/>
    </row>
    <row r="567" spans="7:7" x14ac:dyDescent="0.2">
      <c r="G567" s="17"/>
    </row>
    <row r="568" spans="7:7" x14ac:dyDescent="0.2">
      <c r="G568" s="17"/>
    </row>
    <row r="569" spans="7:7" x14ac:dyDescent="0.2">
      <c r="G569" s="17"/>
    </row>
    <row r="570" spans="7:7" x14ac:dyDescent="0.2">
      <c r="G570" s="17"/>
    </row>
    <row r="571" spans="7:7" x14ac:dyDescent="0.2">
      <c r="G571" s="17"/>
    </row>
    <row r="572" spans="7:7" x14ac:dyDescent="0.2">
      <c r="G572" s="17"/>
    </row>
    <row r="573" spans="7:7" x14ac:dyDescent="0.2">
      <c r="G573" s="17"/>
    </row>
    <row r="574" spans="7:7" x14ac:dyDescent="0.2">
      <c r="G574" s="17"/>
    </row>
    <row r="575" spans="7:7" x14ac:dyDescent="0.2">
      <c r="G575" s="17"/>
    </row>
    <row r="576" spans="7:7" x14ac:dyDescent="0.2">
      <c r="G576" s="17"/>
    </row>
    <row r="577" spans="7:7" x14ac:dyDescent="0.2">
      <c r="G577" s="17"/>
    </row>
    <row r="578" spans="7:7" x14ac:dyDescent="0.2">
      <c r="G578" s="17"/>
    </row>
    <row r="579" spans="7:7" x14ac:dyDescent="0.2">
      <c r="G579" s="17"/>
    </row>
    <row r="580" spans="7:7" x14ac:dyDescent="0.2">
      <c r="G580" s="17"/>
    </row>
    <row r="581" spans="7:7" x14ac:dyDescent="0.2">
      <c r="G581" s="17"/>
    </row>
    <row r="582" spans="7:7" x14ac:dyDescent="0.2">
      <c r="G582" s="17"/>
    </row>
    <row r="583" spans="7:7" x14ac:dyDescent="0.2">
      <c r="G583" s="17"/>
    </row>
    <row r="584" spans="7:7" x14ac:dyDescent="0.2">
      <c r="G584" s="17"/>
    </row>
    <row r="585" spans="7:7" x14ac:dyDescent="0.2">
      <c r="G585" s="17"/>
    </row>
    <row r="586" spans="7:7" x14ac:dyDescent="0.2">
      <c r="G586" s="17"/>
    </row>
    <row r="587" spans="7:7" x14ac:dyDescent="0.2">
      <c r="G587" s="17"/>
    </row>
    <row r="588" spans="7:7" x14ac:dyDescent="0.2">
      <c r="G588" s="17"/>
    </row>
    <row r="589" spans="7:7" x14ac:dyDescent="0.2">
      <c r="G589" s="17"/>
    </row>
    <row r="590" spans="7:7" x14ac:dyDescent="0.2">
      <c r="G590" s="17"/>
    </row>
    <row r="591" spans="7:7" x14ac:dyDescent="0.2">
      <c r="G591" s="17"/>
    </row>
    <row r="592" spans="7:7" x14ac:dyDescent="0.2">
      <c r="G592" s="17"/>
    </row>
    <row r="593" spans="7:7" x14ac:dyDescent="0.2">
      <c r="G593" s="17"/>
    </row>
    <row r="594" spans="7:7" x14ac:dyDescent="0.2">
      <c r="G594" s="17"/>
    </row>
    <row r="595" spans="7:7" x14ac:dyDescent="0.2">
      <c r="G595" s="17"/>
    </row>
    <row r="596" spans="7:7" x14ac:dyDescent="0.2">
      <c r="G596" s="17"/>
    </row>
    <row r="597" spans="7:7" x14ac:dyDescent="0.2">
      <c r="G597" s="17"/>
    </row>
    <row r="598" spans="7:7" x14ac:dyDescent="0.2">
      <c r="G598" s="17"/>
    </row>
    <row r="599" spans="7:7" x14ac:dyDescent="0.2">
      <c r="G599" s="17"/>
    </row>
    <row r="600" spans="7:7" x14ac:dyDescent="0.2">
      <c r="G600" s="17"/>
    </row>
    <row r="601" spans="7:7" x14ac:dyDescent="0.2">
      <c r="G601" s="17"/>
    </row>
    <row r="602" spans="7:7" x14ac:dyDescent="0.2">
      <c r="G602" s="17"/>
    </row>
    <row r="603" spans="7:7" x14ac:dyDescent="0.2">
      <c r="G603" s="17"/>
    </row>
    <row r="604" spans="7:7" x14ac:dyDescent="0.2">
      <c r="G604" s="17"/>
    </row>
    <row r="605" spans="7:7" x14ac:dyDescent="0.2">
      <c r="G605" s="17"/>
    </row>
    <row r="606" spans="7:7" x14ac:dyDescent="0.2">
      <c r="G606" s="17"/>
    </row>
    <row r="607" spans="7:7" x14ac:dyDescent="0.2">
      <c r="G607" s="17"/>
    </row>
    <row r="608" spans="7:7" x14ac:dyDescent="0.2">
      <c r="G608" s="17"/>
    </row>
    <row r="609" spans="7:7" x14ac:dyDescent="0.2">
      <c r="G609" s="17"/>
    </row>
  </sheetData>
  <sheetProtection algorithmName="SHA-512" hashValue="rl4QhazJL4OIDpB0MSF8oj24YF4l7ED+Ei3R41oHA4m+e9jCjYEjh31J32wsgsOi3r1gLyT4cfYDEhw6IoTA9Q==" saltValue="99x1O+RUU3HSDx+1kmZFjQ==" spinCount="100000" sheet="1" selectLockedCells="1"/>
  <mergeCells count="15">
    <mergeCell ref="N1:O1"/>
    <mergeCell ref="B1:D1"/>
    <mergeCell ref="A5:B5"/>
    <mergeCell ref="J1:K1"/>
    <mergeCell ref="C13:D13"/>
    <mergeCell ref="D21:F21"/>
    <mergeCell ref="H2:I2"/>
    <mergeCell ref="H3:I3"/>
    <mergeCell ref="H5:I5"/>
    <mergeCell ref="H6:I6"/>
    <mergeCell ref="H16:I16"/>
    <mergeCell ref="H17:I17"/>
    <mergeCell ref="H18:I18"/>
    <mergeCell ref="H15:I15"/>
    <mergeCell ref="G14:I14"/>
  </mergeCells>
  <phoneticPr fontId="0" type="noConversion"/>
  <dataValidations xWindow="636" yWindow="225" count="11">
    <dataValidation type="whole" allowBlank="1" showInputMessage="1" showErrorMessage="1" errorTitle="Eingabe" error="Seulement un maximum de 100 heures positives ou de 100 heures négatives est autorisé." promptTitle="Attention!" prompt="Il n’est pas possible de reporter les heures de formation continue excédentaires." sqref="D9">
      <formula1>-100</formula1>
      <formula2>100</formula2>
    </dataValidation>
    <dataValidation allowBlank="1" sqref="I23:I29"/>
    <dataValidation type="decimal" allowBlank="1" showInputMessage="1" showErrorMessage="1" errorTitle="Engabe" error="Zahl von1 bis 28, Dezimalstellen mit Punkt, nicht mit Komma!" sqref="F14">
      <formula1>1</formula1>
      <formula2>28</formula2>
    </dataValidation>
    <dataValidation type="decimal" allowBlank="1" showInputMessage="1" showErrorMessage="1" errorTitle="Engabe" error="Zahl von 0 bis max. 31; Dezimalstellen mit Punkt, nicht mit Komma!" sqref="D6">
      <formula1>0</formula1>
      <formula2>31</formula2>
    </dataValidation>
    <dataValidation type="list" allowBlank="1" showInputMessage="1" showErrorMessage="1" errorTitle="Engabe" error="Zahl von 28 bis max. 30, Dezimalstellen mit Punkt, nicht mit Komma!" sqref="D7">
      <formula1>"28,29"</formula1>
    </dataValidation>
    <dataValidation type="list" allowBlank="1" showInputMessage="1" showErrorMessage="1" sqref="C13">
      <formula1>"0,0.04,0.08,0.12"</formula1>
    </dataValidation>
    <dataValidation type="list" allowBlank="1" showInputMessage="1" showErrorMessage="1" sqref="H5">
      <formula1>$K$7:$K$14</formula1>
    </dataValidation>
    <dataValidation type="list" allowBlank="1" showInputMessage="1" showErrorMessage="1" sqref="H2:I2">
      <formula1>$L$16:$L$32</formula1>
    </dataValidation>
    <dataValidation allowBlank="1" showInputMessage="1" showErrorMessage="1" errorTitle="Engabe" error="Zahl von1 bis 28, Dezimalstellen mit Punkt, nicht mit Komma!" sqref="F15"/>
    <dataValidation allowBlank="1" showInputMessage="1" sqref="B23:H28"/>
    <dataValidation type="whole" allowBlank="1" showInputMessage="1" showErrorMessage="1" errorTitle="Eingabe" error="Seulement un maximum de 100 heures positives ou de 100 heures négatives est autorisé." promptTitle="Attention!" prompt="Il n’est pas possible de reporter les heures de formation continue excédentaires." sqref="C9">
      <formula1>-100</formula1>
      <formula2>100</formula2>
    </dataValidation>
  </dataValidations>
  <pageMargins left="0.35433070866141736" right="0.43307086614173229" top="0.23622047244094491" bottom="0.39370078740157483" header="0.19685039370078741" footer="0.35433070866141736"/>
  <pageSetup paperSize="9" scale="64" fitToHeight="3" orientation="portrait" horizontalDpi="36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AY617"/>
  <sheetViews>
    <sheetView showGridLines="0" zoomScale="115" zoomScaleNormal="115" zoomScalePageLayoutView="70" workbookViewId="0">
      <selection activeCell="A4" sqref="A4"/>
    </sheetView>
  </sheetViews>
  <sheetFormatPr baseColWidth="10" defaultColWidth="16.28515625" defaultRowHeight="12.75" x14ac:dyDescent="0.2"/>
  <cols>
    <col min="1" max="1" width="5.140625" style="8" customWidth="1"/>
    <col min="2" max="2" width="5.7109375" style="16" customWidth="1"/>
    <col min="3" max="3" width="12.140625" style="16" customWidth="1"/>
    <col min="4" max="4" width="36.85546875" style="16" customWidth="1"/>
    <col min="5" max="5" width="11.7109375" style="16" customWidth="1"/>
    <col min="6" max="7" width="15" style="17" customWidth="1"/>
    <col min="8" max="10" width="14.5703125" style="17" customWidth="1"/>
    <col min="11" max="11" width="2.7109375" style="17" customWidth="1"/>
    <col min="12" max="12" width="2.85546875" style="8" customWidth="1"/>
    <col min="13" max="16384" width="16.28515625" style="8"/>
  </cols>
  <sheetData>
    <row r="1" spans="1:51" ht="24" thickBot="1" x14ac:dyDescent="0.4">
      <c r="A1" s="4" t="s">
        <v>91</v>
      </c>
      <c r="B1" s="139"/>
      <c r="C1" s="139"/>
      <c r="D1" s="139"/>
      <c r="E1" s="4"/>
      <c r="F1" s="5"/>
      <c r="G1" s="5"/>
      <c r="H1" s="5"/>
      <c r="I1" s="5"/>
      <c r="J1" s="5"/>
      <c r="K1" s="6"/>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s="11" customFormat="1" ht="51.75" customHeight="1" x14ac:dyDescent="0.2">
      <c r="A2" s="261" t="s">
        <v>45</v>
      </c>
      <c r="B2" s="53"/>
      <c r="C2" s="289" t="s">
        <v>46</v>
      </c>
      <c r="D2" s="289" t="s">
        <v>92</v>
      </c>
      <c r="E2" s="145" t="s">
        <v>33</v>
      </c>
      <c r="F2" s="286" t="s">
        <v>52</v>
      </c>
      <c r="G2" s="287"/>
      <c r="H2" s="288"/>
      <c r="I2" s="146" t="s">
        <v>93</v>
      </c>
      <c r="J2" s="147" t="s">
        <v>94</v>
      </c>
      <c r="K2" s="10"/>
      <c r="L2" s="10"/>
    </row>
    <row r="3" spans="1:51" s="11" customFormat="1" ht="45.75" thickBot="1" x14ac:dyDescent="0.25">
      <c r="A3" s="262"/>
      <c r="B3" s="54"/>
      <c r="C3" s="260"/>
      <c r="D3" s="260"/>
      <c r="E3" s="148" t="s">
        <v>48</v>
      </c>
      <c r="F3" s="149" t="s">
        <v>95</v>
      </c>
      <c r="G3" s="150" t="s">
        <v>96</v>
      </c>
      <c r="H3" s="151" t="s">
        <v>97</v>
      </c>
      <c r="I3" s="152" t="s">
        <v>55</v>
      </c>
      <c r="J3" s="153" t="s">
        <v>55</v>
      </c>
    </row>
    <row r="4" spans="1:51" s="13" customFormat="1" ht="38.25" x14ac:dyDescent="0.2">
      <c r="A4" s="52">
        <v>40391</v>
      </c>
      <c r="B4" s="83">
        <v>39661</v>
      </c>
      <c r="C4" s="44" t="s">
        <v>114</v>
      </c>
      <c r="D4" s="45" t="s">
        <v>115</v>
      </c>
      <c r="E4" s="140">
        <v>5</v>
      </c>
      <c r="F4" s="20">
        <f t="shared" ref="F4:F34" si="0">E4*0.75</f>
        <v>3.75</v>
      </c>
      <c r="G4" s="20">
        <v>2</v>
      </c>
      <c r="H4" s="20"/>
      <c r="I4" s="141"/>
      <c r="J4" s="142"/>
    </row>
    <row r="5" spans="1:51" s="13" customFormat="1" ht="14.25" x14ac:dyDescent="0.2">
      <c r="A5" s="52">
        <v>40392</v>
      </c>
      <c r="B5" s="83">
        <v>39662</v>
      </c>
      <c r="C5" s="44"/>
      <c r="D5" s="45"/>
      <c r="E5" s="140"/>
      <c r="F5" s="20" t="s">
        <v>116</v>
      </c>
      <c r="G5" s="20"/>
      <c r="H5" s="20"/>
      <c r="I5" s="141"/>
      <c r="J5" s="142"/>
    </row>
    <row r="6" spans="1:51" s="13" customFormat="1" ht="14.25" x14ac:dyDescent="0.2">
      <c r="A6" s="52">
        <v>40393</v>
      </c>
      <c r="B6" s="83">
        <v>39663</v>
      </c>
      <c r="C6" s="44"/>
      <c r="D6" s="45"/>
      <c r="E6" s="140"/>
      <c r="F6" s="20" t="s">
        <v>116</v>
      </c>
      <c r="G6" s="20">
        <v>2.75</v>
      </c>
      <c r="H6" s="20"/>
      <c r="I6" s="141"/>
      <c r="J6" s="142"/>
    </row>
    <row r="7" spans="1:51" s="13" customFormat="1" ht="104.25" x14ac:dyDescent="0.2">
      <c r="A7" s="52">
        <v>40394</v>
      </c>
      <c r="B7" s="83">
        <v>39664</v>
      </c>
      <c r="C7" s="44" t="s">
        <v>114</v>
      </c>
      <c r="D7" s="45" t="s">
        <v>117</v>
      </c>
      <c r="E7" s="140">
        <v>4</v>
      </c>
      <c r="F7" s="20">
        <f t="shared" si="0"/>
        <v>3</v>
      </c>
      <c r="G7" s="20">
        <v>2.75</v>
      </c>
      <c r="H7" s="20">
        <v>1.5</v>
      </c>
      <c r="I7" s="141">
        <v>1.6</v>
      </c>
      <c r="J7" s="142"/>
    </row>
    <row r="8" spans="1:51" s="13" customFormat="1" ht="38.25" x14ac:dyDescent="0.2">
      <c r="A8" s="52">
        <v>40395</v>
      </c>
      <c r="B8" s="83">
        <v>39665</v>
      </c>
      <c r="C8" s="44" t="s">
        <v>114</v>
      </c>
      <c r="D8" s="45" t="s">
        <v>118</v>
      </c>
      <c r="E8" s="140">
        <v>7</v>
      </c>
      <c r="F8" s="20">
        <f t="shared" si="0"/>
        <v>5.25</v>
      </c>
      <c r="G8" s="20">
        <v>1.5</v>
      </c>
      <c r="H8" s="20"/>
      <c r="I8" s="141"/>
      <c r="J8" s="142"/>
    </row>
    <row r="9" spans="1:51" s="13" customFormat="1" ht="68.25" x14ac:dyDescent="0.2">
      <c r="A9" s="52">
        <v>40396</v>
      </c>
      <c r="B9" s="83">
        <v>39666</v>
      </c>
      <c r="C9" s="44" t="s">
        <v>114</v>
      </c>
      <c r="D9" s="143" t="s">
        <v>119</v>
      </c>
      <c r="E9" s="140">
        <v>5</v>
      </c>
      <c r="F9" s="20">
        <f t="shared" si="0"/>
        <v>3.75</v>
      </c>
      <c r="G9" s="20">
        <v>2.5</v>
      </c>
      <c r="H9" s="20">
        <v>0.25</v>
      </c>
      <c r="I9" s="141"/>
      <c r="J9" s="142"/>
    </row>
    <row r="10" spans="1:51" s="13" customFormat="1" ht="76.5" x14ac:dyDescent="0.2">
      <c r="A10" s="52">
        <v>40397</v>
      </c>
      <c r="B10" s="83">
        <v>39667</v>
      </c>
      <c r="C10" s="44" t="s">
        <v>114</v>
      </c>
      <c r="D10" s="45" t="s">
        <v>120</v>
      </c>
      <c r="E10" s="140">
        <v>6</v>
      </c>
      <c r="F10" s="20">
        <f t="shared" si="0"/>
        <v>4.5</v>
      </c>
      <c r="G10" s="20"/>
      <c r="H10" s="20">
        <v>0.5</v>
      </c>
      <c r="I10" s="141">
        <v>0.75</v>
      </c>
      <c r="J10" s="142"/>
    </row>
    <row r="11" spans="1:51" s="13" customFormat="1" ht="53.25" x14ac:dyDescent="0.2">
      <c r="A11" s="52">
        <v>40398</v>
      </c>
      <c r="B11" s="83">
        <v>39668</v>
      </c>
      <c r="C11" s="44" t="s">
        <v>114</v>
      </c>
      <c r="D11" s="45" t="s">
        <v>121</v>
      </c>
      <c r="E11" s="140">
        <v>3</v>
      </c>
      <c r="F11" s="20">
        <f t="shared" si="0"/>
        <v>2.25</v>
      </c>
      <c r="G11" s="20">
        <v>4</v>
      </c>
      <c r="H11" s="20"/>
      <c r="I11" s="141"/>
      <c r="J11" s="142"/>
    </row>
    <row r="12" spans="1:51" s="13" customFormat="1" ht="25.5" x14ac:dyDescent="0.2">
      <c r="A12" s="52">
        <v>40399</v>
      </c>
      <c r="B12" s="83">
        <v>39669</v>
      </c>
      <c r="C12" s="44" t="s">
        <v>122</v>
      </c>
      <c r="D12" s="45" t="s">
        <v>123</v>
      </c>
      <c r="E12" s="140"/>
      <c r="F12" s="20">
        <f t="shared" si="0"/>
        <v>0</v>
      </c>
      <c r="G12" s="20"/>
      <c r="H12" s="20"/>
      <c r="I12" s="141"/>
      <c r="J12" s="142">
        <v>3</v>
      </c>
    </row>
    <row r="13" spans="1:51" s="13" customFormat="1" ht="14.25" x14ac:dyDescent="0.2">
      <c r="A13" s="52">
        <v>40400</v>
      </c>
      <c r="B13" s="83">
        <v>39670</v>
      </c>
      <c r="C13" s="44"/>
      <c r="D13" s="45"/>
      <c r="E13" s="140"/>
      <c r="F13" s="20">
        <f t="shared" si="0"/>
        <v>0</v>
      </c>
      <c r="G13" s="20"/>
      <c r="H13" s="20"/>
      <c r="I13" s="141"/>
      <c r="J13" s="142"/>
    </row>
    <row r="14" spans="1:51" s="13" customFormat="1" ht="14.25" x14ac:dyDescent="0.2">
      <c r="A14" s="52">
        <v>40401</v>
      </c>
      <c r="B14" s="83">
        <v>39671</v>
      </c>
      <c r="C14" s="44"/>
      <c r="D14" s="45"/>
      <c r="E14" s="140"/>
      <c r="F14" s="20">
        <f t="shared" si="0"/>
        <v>0</v>
      </c>
      <c r="G14" s="20"/>
      <c r="H14" s="20"/>
      <c r="I14" s="141"/>
      <c r="J14" s="142"/>
    </row>
    <row r="15" spans="1:51" s="13" customFormat="1" ht="38.25" x14ac:dyDescent="0.2">
      <c r="A15" s="52">
        <v>40402</v>
      </c>
      <c r="B15" s="83">
        <v>39672</v>
      </c>
      <c r="C15" s="44" t="s">
        <v>114</v>
      </c>
      <c r="D15" s="45" t="s">
        <v>124</v>
      </c>
      <c r="E15" s="140">
        <v>7</v>
      </c>
      <c r="F15" s="20">
        <f t="shared" si="0"/>
        <v>5.25</v>
      </c>
      <c r="G15" s="20">
        <v>1.5</v>
      </c>
      <c r="H15" s="20"/>
      <c r="I15" s="141"/>
      <c r="J15" s="142"/>
    </row>
    <row r="16" spans="1:51" s="13" customFormat="1" ht="14.25" x14ac:dyDescent="0.2">
      <c r="A16" s="52">
        <v>40403</v>
      </c>
      <c r="B16" s="83">
        <v>39673</v>
      </c>
      <c r="C16" s="44"/>
      <c r="D16" s="45"/>
      <c r="E16" s="140"/>
      <c r="F16" s="20">
        <f t="shared" si="0"/>
        <v>0</v>
      </c>
      <c r="G16" s="20"/>
      <c r="H16" s="20"/>
      <c r="I16" s="141"/>
      <c r="J16" s="142"/>
    </row>
    <row r="17" spans="1:10" s="13" customFormat="1" ht="14.25" x14ac:dyDescent="0.2">
      <c r="A17" s="52">
        <v>40404</v>
      </c>
      <c r="B17" s="83">
        <v>39674</v>
      </c>
      <c r="C17" s="44"/>
      <c r="D17" s="45"/>
      <c r="E17" s="140"/>
      <c r="F17" s="20">
        <f t="shared" si="0"/>
        <v>0</v>
      </c>
      <c r="G17" s="20"/>
      <c r="H17" s="20"/>
      <c r="I17" s="141"/>
      <c r="J17" s="142"/>
    </row>
    <row r="18" spans="1:10" s="13" customFormat="1" ht="14.25" x14ac:dyDescent="0.2">
      <c r="A18" s="52">
        <v>40405</v>
      </c>
      <c r="B18" s="83">
        <v>39675</v>
      </c>
      <c r="C18" s="44"/>
      <c r="D18" s="45"/>
      <c r="E18" s="140"/>
      <c r="F18" s="20">
        <f t="shared" si="0"/>
        <v>0</v>
      </c>
      <c r="G18" s="20"/>
      <c r="H18" s="20"/>
      <c r="I18" s="141"/>
      <c r="J18" s="142"/>
    </row>
    <row r="19" spans="1:10" s="13" customFormat="1" ht="14.25" x14ac:dyDescent="0.2">
      <c r="A19" s="52">
        <v>40406</v>
      </c>
      <c r="B19" s="83">
        <v>39676</v>
      </c>
      <c r="C19" s="44"/>
      <c r="D19" s="45"/>
      <c r="E19" s="140"/>
      <c r="F19" s="20">
        <f t="shared" si="0"/>
        <v>0</v>
      </c>
      <c r="G19" s="20"/>
      <c r="H19" s="20"/>
      <c r="I19" s="141"/>
      <c r="J19" s="142"/>
    </row>
    <row r="20" spans="1:10" s="13" customFormat="1" ht="14.25" x14ac:dyDescent="0.2">
      <c r="A20" s="52">
        <v>40407</v>
      </c>
      <c r="B20" s="83">
        <v>39677</v>
      </c>
      <c r="C20" s="44"/>
      <c r="D20" s="45"/>
      <c r="E20" s="140"/>
      <c r="F20" s="20">
        <f t="shared" si="0"/>
        <v>0</v>
      </c>
      <c r="G20" s="20"/>
      <c r="H20" s="20"/>
      <c r="I20" s="141"/>
      <c r="J20" s="142"/>
    </row>
    <row r="21" spans="1:10" s="13" customFormat="1" ht="14.25" x14ac:dyDescent="0.2">
      <c r="A21" s="52">
        <v>40408</v>
      </c>
      <c r="B21" s="83">
        <v>39678</v>
      </c>
      <c r="C21" s="44"/>
      <c r="D21" s="45"/>
      <c r="E21" s="140"/>
      <c r="F21" s="20">
        <f t="shared" si="0"/>
        <v>0</v>
      </c>
      <c r="G21" s="20"/>
      <c r="H21" s="20"/>
      <c r="I21" s="141"/>
      <c r="J21" s="142"/>
    </row>
    <row r="22" spans="1:10" s="13" customFormat="1" ht="14.25" x14ac:dyDescent="0.2">
      <c r="A22" s="52">
        <v>40409</v>
      </c>
      <c r="B22" s="83">
        <v>39679</v>
      </c>
      <c r="C22" s="44"/>
      <c r="D22" s="45"/>
      <c r="E22" s="140"/>
      <c r="F22" s="20">
        <f t="shared" si="0"/>
        <v>0</v>
      </c>
      <c r="G22" s="20"/>
      <c r="H22" s="20"/>
      <c r="I22" s="141"/>
      <c r="J22" s="142"/>
    </row>
    <row r="23" spans="1:10" s="13" customFormat="1" ht="14.25" x14ac:dyDescent="0.2">
      <c r="A23" s="52">
        <v>40410</v>
      </c>
      <c r="B23" s="83">
        <v>39680</v>
      </c>
      <c r="C23" s="44"/>
      <c r="D23" s="45"/>
      <c r="E23" s="140"/>
      <c r="F23" s="20">
        <f t="shared" si="0"/>
        <v>0</v>
      </c>
      <c r="G23" s="20"/>
      <c r="H23" s="20"/>
      <c r="I23" s="141"/>
      <c r="J23" s="142"/>
    </row>
    <row r="24" spans="1:10" s="13" customFormat="1" ht="14.25" x14ac:dyDescent="0.2">
      <c r="A24" s="52">
        <v>40411</v>
      </c>
      <c r="B24" s="83">
        <v>39681</v>
      </c>
      <c r="C24" s="44"/>
      <c r="D24" s="45"/>
      <c r="E24" s="140"/>
      <c r="F24" s="20">
        <f t="shared" si="0"/>
        <v>0</v>
      </c>
      <c r="G24" s="20"/>
      <c r="H24" s="20"/>
      <c r="I24" s="141"/>
      <c r="J24" s="142"/>
    </row>
    <row r="25" spans="1:10" s="13" customFormat="1" ht="14.25" x14ac:dyDescent="0.2">
      <c r="A25" s="52">
        <v>40412</v>
      </c>
      <c r="B25" s="83">
        <v>39682</v>
      </c>
      <c r="C25" s="44"/>
      <c r="D25" s="45"/>
      <c r="E25" s="140"/>
      <c r="F25" s="20">
        <f t="shared" si="0"/>
        <v>0</v>
      </c>
      <c r="G25" s="20"/>
      <c r="H25" s="20"/>
      <c r="I25" s="141"/>
      <c r="J25" s="142"/>
    </row>
    <row r="26" spans="1:10" s="13" customFormat="1" ht="14.25" x14ac:dyDescent="0.2">
      <c r="A26" s="52">
        <v>40413</v>
      </c>
      <c r="B26" s="83">
        <v>39683</v>
      </c>
      <c r="C26" s="44"/>
      <c r="D26" s="45"/>
      <c r="E26" s="140"/>
      <c r="F26" s="20">
        <f t="shared" si="0"/>
        <v>0</v>
      </c>
      <c r="G26" s="20"/>
      <c r="H26" s="20"/>
      <c r="I26" s="141"/>
      <c r="J26" s="142"/>
    </row>
    <row r="27" spans="1:10" s="13" customFormat="1" ht="14.25" x14ac:dyDescent="0.2">
      <c r="A27" s="52">
        <v>40414</v>
      </c>
      <c r="B27" s="83">
        <v>39684</v>
      </c>
      <c r="C27" s="44"/>
      <c r="D27" s="45"/>
      <c r="E27" s="140"/>
      <c r="F27" s="20">
        <f t="shared" si="0"/>
        <v>0</v>
      </c>
      <c r="G27" s="20"/>
      <c r="H27" s="20"/>
      <c r="I27" s="141"/>
      <c r="J27" s="142"/>
    </row>
    <row r="28" spans="1:10" s="13" customFormat="1" ht="14.25" x14ac:dyDescent="0.2">
      <c r="A28" s="52">
        <v>40415</v>
      </c>
      <c r="B28" s="83">
        <v>39685</v>
      </c>
      <c r="C28" s="44"/>
      <c r="D28" s="45"/>
      <c r="E28" s="140"/>
      <c r="F28" s="20">
        <f t="shared" si="0"/>
        <v>0</v>
      </c>
      <c r="G28" s="20"/>
      <c r="H28" s="20"/>
      <c r="I28" s="141"/>
      <c r="J28" s="142"/>
    </row>
    <row r="29" spans="1:10" s="13" customFormat="1" ht="14.25" x14ac:dyDescent="0.2">
      <c r="A29" s="52">
        <v>40416</v>
      </c>
      <c r="B29" s="83">
        <v>39686</v>
      </c>
      <c r="C29" s="44"/>
      <c r="D29" s="45"/>
      <c r="E29" s="140"/>
      <c r="F29" s="20">
        <f t="shared" si="0"/>
        <v>0</v>
      </c>
      <c r="G29" s="20"/>
      <c r="H29" s="20"/>
      <c r="I29" s="141"/>
      <c r="J29" s="142"/>
    </row>
    <row r="30" spans="1:10" s="13" customFormat="1" ht="14.25" x14ac:dyDescent="0.2">
      <c r="A30" s="52">
        <v>40417</v>
      </c>
      <c r="B30" s="83">
        <v>39687</v>
      </c>
      <c r="C30" s="44"/>
      <c r="D30" s="45"/>
      <c r="E30" s="140"/>
      <c r="F30" s="20">
        <f t="shared" si="0"/>
        <v>0</v>
      </c>
      <c r="G30" s="20"/>
      <c r="H30" s="20"/>
      <c r="I30" s="141"/>
      <c r="J30" s="142"/>
    </row>
    <row r="31" spans="1:10" s="13" customFormat="1" ht="14.25" x14ac:dyDescent="0.2">
      <c r="A31" s="52">
        <v>40418</v>
      </c>
      <c r="B31" s="83">
        <v>39688</v>
      </c>
      <c r="C31" s="44"/>
      <c r="D31" s="45"/>
      <c r="E31" s="140"/>
      <c r="F31" s="20">
        <f t="shared" si="0"/>
        <v>0</v>
      </c>
      <c r="G31" s="20"/>
      <c r="H31" s="20"/>
      <c r="I31" s="141"/>
      <c r="J31" s="142"/>
    </row>
    <row r="32" spans="1:10" s="13" customFormat="1" ht="14.25" x14ac:dyDescent="0.2">
      <c r="A32" s="52">
        <v>40419</v>
      </c>
      <c r="B32" s="83">
        <v>39689</v>
      </c>
      <c r="C32" s="44"/>
      <c r="D32" s="45"/>
      <c r="E32" s="140"/>
      <c r="F32" s="20">
        <f t="shared" si="0"/>
        <v>0</v>
      </c>
      <c r="G32" s="20"/>
      <c r="H32" s="20"/>
      <c r="I32" s="141"/>
      <c r="J32" s="142"/>
    </row>
    <row r="33" spans="1:11" s="13" customFormat="1" ht="14.25" x14ac:dyDescent="0.2">
      <c r="A33" s="52">
        <v>40420</v>
      </c>
      <c r="B33" s="83">
        <v>39690</v>
      </c>
      <c r="C33" s="63"/>
      <c r="D33" s="64"/>
      <c r="E33" s="140"/>
      <c r="F33" s="20">
        <f t="shared" si="0"/>
        <v>0</v>
      </c>
      <c r="G33" s="20"/>
      <c r="H33" s="20"/>
      <c r="I33" s="141"/>
      <c r="J33" s="142"/>
    </row>
    <row r="34" spans="1:11" s="13" customFormat="1" ht="14.25" x14ac:dyDescent="0.2">
      <c r="A34" s="52">
        <v>40421</v>
      </c>
      <c r="B34" s="83">
        <v>39691</v>
      </c>
      <c r="C34" s="44"/>
      <c r="D34" s="45"/>
      <c r="E34" s="140"/>
      <c r="F34" s="20">
        <f t="shared" si="0"/>
        <v>0</v>
      </c>
      <c r="G34" s="20"/>
      <c r="H34" s="20"/>
      <c r="I34" s="141"/>
      <c r="J34" s="142"/>
    </row>
    <row r="35" spans="1:11" s="13" customFormat="1" ht="15" x14ac:dyDescent="0.2">
      <c r="A35" s="49" t="s">
        <v>98</v>
      </c>
      <c r="B35" s="55"/>
      <c r="C35" s="44"/>
      <c r="D35" s="45"/>
      <c r="E35" s="140">
        <v>3.25</v>
      </c>
      <c r="F35" s="38"/>
      <c r="G35" s="39"/>
      <c r="H35" s="39"/>
      <c r="I35" s="39"/>
      <c r="J35" s="40"/>
    </row>
    <row r="36" spans="1:11" s="13" customFormat="1" ht="15" x14ac:dyDescent="0.2">
      <c r="A36" s="50" t="s">
        <v>99</v>
      </c>
      <c r="B36" s="50"/>
      <c r="C36" s="44"/>
      <c r="D36" s="46"/>
      <c r="E36" s="47"/>
      <c r="F36" s="51">
        <v>5.47</v>
      </c>
      <c r="G36" s="41"/>
      <c r="H36" s="41"/>
      <c r="I36" s="141">
        <v>0.77</v>
      </c>
      <c r="J36" s="142">
        <v>0.19</v>
      </c>
    </row>
    <row r="37" spans="1:11" s="13" customFormat="1" ht="18.75" customHeight="1" thickBot="1" x14ac:dyDescent="0.3">
      <c r="A37" s="14" t="s">
        <v>47</v>
      </c>
      <c r="B37" s="56"/>
      <c r="C37" s="15"/>
      <c r="D37" s="15"/>
      <c r="E37" s="31">
        <f t="shared" ref="E37:J37" si="1">SUM(E4:E36)</f>
        <v>40.25</v>
      </c>
      <c r="F37" s="32">
        <f t="shared" si="1"/>
        <v>33.22</v>
      </c>
      <c r="G37" s="32">
        <f t="shared" si="1"/>
        <v>17</v>
      </c>
      <c r="H37" s="32">
        <f t="shared" si="1"/>
        <v>2.25</v>
      </c>
      <c r="I37" s="34">
        <f t="shared" si="1"/>
        <v>3.12</v>
      </c>
      <c r="J37" s="35">
        <f t="shared" si="1"/>
        <v>3.19</v>
      </c>
    </row>
    <row r="38" spans="1:11" ht="13.5" thickTop="1" x14ac:dyDescent="0.2">
      <c r="K38" s="8"/>
    </row>
    <row r="39" spans="1:11" ht="9.75" hidden="1" customHeight="1" x14ac:dyDescent="0.25">
      <c r="C39" s="18" t="s">
        <v>0</v>
      </c>
      <c r="D39" s="18"/>
      <c r="E39" s="18"/>
      <c r="F39" s="19"/>
      <c r="G39" s="19"/>
      <c r="H39" s="19"/>
      <c r="I39" s="19"/>
      <c r="K39" s="8"/>
    </row>
    <row r="40" spans="1:11" ht="9.75" hidden="1" customHeight="1" x14ac:dyDescent="0.2">
      <c r="C40" s="18" t="s">
        <v>1</v>
      </c>
      <c r="D40" s="18"/>
      <c r="E40" s="18"/>
      <c r="K40" s="8"/>
    </row>
    <row r="41" spans="1:11" ht="9.75" hidden="1" customHeight="1" x14ac:dyDescent="0.2">
      <c r="C41" s="18" t="s">
        <v>2</v>
      </c>
      <c r="D41" s="18"/>
      <c r="E41" s="18"/>
      <c r="K41" s="8"/>
    </row>
    <row r="42" spans="1:11" ht="9.75" hidden="1" customHeight="1" x14ac:dyDescent="0.2">
      <c r="C42" s="18" t="s">
        <v>3</v>
      </c>
      <c r="D42" s="18"/>
      <c r="E42" s="18"/>
      <c r="K42" s="8"/>
    </row>
    <row r="43" spans="1:11" x14ac:dyDescent="0.2">
      <c r="K43" s="8"/>
    </row>
    <row r="44" spans="1:11" x14ac:dyDescent="0.2">
      <c r="K44" s="8"/>
    </row>
    <row r="45" spans="1:11" x14ac:dyDescent="0.2">
      <c r="K45" s="8"/>
    </row>
    <row r="46" spans="1:11" x14ac:dyDescent="0.2">
      <c r="K46" s="8"/>
    </row>
    <row r="47" spans="1:11" x14ac:dyDescent="0.2">
      <c r="K47" s="8"/>
    </row>
    <row r="48" spans="1:11" x14ac:dyDescent="0.2">
      <c r="K48" s="8"/>
    </row>
    <row r="49" spans="11:11" x14ac:dyDescent="0.2">
      <c r="K49" s="8"/>
    </row>
    <row r="50" spans="11:11" x14ac:dyDescent="0.2">
      <c r="K50" s="8"/>
    </row>
    <row r="51" spans="11:11" x14ac:dyDescent="0.2">
      <c r="K51" s="8"/>
    </row>
    <row r="52" spans="11:11" x14ac:dyDescent="0.2">
      <c r="K52" s="8"/>
    </row>
    <row r="53" spans="11:11" x14ac:dyDescent="0.2">
      <c r="K53" s="8"/>
    </row>
    <row r="54" spans="11:11" x14ac:dyDescent="0.2">
      <c r="K54" s="8"/>
    </row>
    <row r="55" spans="11:11" x14ac:dyDescent="0.2">
      <c r="K55" s="8"/>
    </row>
    <row r="56" spans="11:11" x14ac:dyDescent="0.2">
      <c r="K56" s="8"/>
    </row>
    <row r="57" spans="11:11" x14ac:dyDescent="0.2">
      <c r="K57" s="8"/>
    </row>
    <row r="58" spans="11:11" x14ac:dyDescent="0.2">
      <c r="K58" s="8"/>
    </row>
    <row r="59" spans="11:11" x14ac:dyDescent="0.2">
      <c r="K59" s="8"/>
    </row>
    <row r="60" spans="11:11" x14ac:dyDescent="0.2">
      <c r="K60" s="8"/>
    </row>
    <row r="61" spans="11:11" x14ac:dyDescent="0.2">
      <c r="K61" s="8"/>
    </row>
    <row r="62" spans="11:11" x14ac:dyDescent="0.2">
      <c r="K62" s="8"/>
    </row>
    <row r="63" spans="11:11" x14ac:dyDescent="0.2">
      <c r="K63" s="8"/>
    </row>
    <row r="64" spans="11:11" x14ac:dyDescent="0.2">
      <c r="K64" s="8"/>
    </row>
    <row r="65" spans="11:11" x14ac:dyDescent="0.2">
      <c r="K65" s="8"/>
    </row>
    <row r="66" spans="11:11" x14ac:dyDescent="0.2">
      <c r="K66" s="8"/>
    </row>
    <row r="67" spans="11:11" x14ac:dyDescent="0.2">
      <c r="K67" s="8"/>
    </row>
    <row r="68" spans="11:11" x14ac:dyDescent="0.2">
      <c r="K68" s="8"/>
    </row>
    <row r="69" spans="11:11" x14ac:dyDescent="0.2">
      <c r="K69" s="8"/>
    </row>
    <row r="70" spans="11:11" x14ac:dyDescent="0.2">
      <c r="K70" s="8"/>
    </row>
    <row r="71" spans="11:11" x14ac:dyDescent="0.2">
      <c r="K71" s="8"/>
    </row>
    <row r="72" spans="11:11" x14ac:dyDescent="0.2">
      <c r="K72" s="8"/>
    </row>
    <row r="73" spans="11:11" x14ac:dyDescent="0.2">
      <c r="K73" s="8"/>
    </row>
    <row r="74" spans="11:11" x14ac:dyDescent="0.2">
      <c r="K74" s="8"/>
    </row>
    <row r="75" spans="11:11" x14ac:dyDescent="0.2">
      <c r="K75" s="8"/>
    </row>
    <row r="76" spans="11:11" x14ac:dyDescent="0.2">
      <c r="K76" s="8"/>
    </row>
    <row r="77" spans="11:11" x14ac:dyDescent="0.2">
      <c r="K77" s="8"/>
    </row>
    <row r="78" spans="11:11" x14ac:dyDescent="0.2">
      <c r="K78" s="8"/>
    </row>
    <row r="79" spans="11:11" x14ac:dyDescent="0.2">
      <c r="K79" s="8"/>
    </row>
    <row r="80" spans="11:11" x14ac:dyDescent="0.2">
      <c r="K80" s="8"/>
    </row>
    <row r="81" spans="11:11" x14ac:dyDescent="0.2">
      <c r="K81" s="8"/>
    </row>
    <row r="82" spans="11:11" x14ac:dyDescent="0.2">
      <c r="K82" s="8"/>
    </row>
    <row r="83" spans="11:11" x14ac:dyDescent="0.2">
      <c r="K83" s="8"/>
    </row>
    <row r="84" spans="11:11" x14ac:dyDescent="0.2">
      <c r="K84" s="8"/>
    </row>
    <row r="85" spans="11:11" x14ac:dyDescent="0.2">
      <c r="K85" s="8"/>
    </row>
    <row r="86" spans="11:11" x14ac:dyDescent="0.2">
      <c r="K86" s="8"/>
    </row>
    <row r="87" spans="11:11" x14ac:dyDescent="0.2">
      <c r="K87" s="8"/>
    </row>
    <row r="88" spans="11:11" x14ac:dyDescent="0.2">
      <c r="K88" s="8"/>
    </row>
    <row r="89" spans="11:11" x14ac:dyDescent="0.2">
      <c r="K89" s="8"/>
    </row>
    <row r="90" spans="11:11" x14ac:dyDescent="0.2">
      <c r="K90" s="8"/>
    </row>
    <row r="91" spans="11:11" x14ac:dyDescent="0.2">
      <c r="K91" s="8"/>
    </row>
    <row r="92" spans="11:11" x14ac:dyDescent="0.2">
      <c r="K92" s="8"/>
    </row>
    <row r="93" spans="11:11" x14ac:dyDescent="0.2">
      <c r="K93" s="8"/>
    </row>
    <row r="94" spans="11:11" x14ac:dyDescent="0.2">
      <c r="K94" s="8"/>
    </row>
    <row r="95" spans="11:11" x14ac:dyDescent="0.2">
      <c r="K95" s="8"/>
    </row>
    <row r="96" spans="11:11" x14ac:dyDescent="0.2">
      <c r="K96" s="8"/>
    </row>
    <row r="97" spans="11:11" x14ac:dyDescent="0.2">
      <c r="K97" s="8"/>
    </row>
    <row r="98" spans="11:11" x14ac:dyDescent="0.2">
      <c r="K98" s="8"/>
    </row>
    <row r="99" spans="11:11" x14ac:dyDescent="0.2">
      <c r="K99" s="8"/>
    </row>
    <row r="100" spans="11:11" x14ac:dyDescent="0.2">
      <c r="K100" s="8"/>
    </row>
    <row r="101" spans="11:11" x14ac:dyDescent="0.2">
      <c r="K101" s="8"/>
    </row>
    <row r="102" spans="11:11" x14ac:dyDescent="0.2">
      <c r="K102" s="8"/>
    </row>
    <row r="103" spans="11:11" x14ac:dyDescent="0.2">
      <c r="K103" s="8"/>
    </row>
    <row r="104" spans="11:11" x14ac:dyDescent="0.2">
      <c r="K104" s="8"/>
    </row>
    <row r="105" spans="11:11" x14ac:dyDescent="0.2">
      <c r="K105" s="8"/>
    </row>
    <row r="106" spans="11:11" x14ac:dyDescent="0.2">
      <c r="K106" s="8"/>
    </row>
    <row r="107" spans="11:11" x14ac:dyDescent="0.2">
      <c r="K107" s="8"/>
    </row>
    <row r="108" spans="11:11" x14ac:dyDescent="0.2">
      <c r="K108" s="8"/>
    </row>
    <row r="109" spans="11:11" x14ac:dyDescent="0.2">
      <c r="K109" s="8"/>
    </row>
    <row r="110" spans="11:11" x14ac:dyDescent="0.2">
      <c r="K110" s="8"/>
    </row>
    <row r="111" spans="11:11" x14ac:dyDescent="0.2">
      <c r="K111" s="8"/>
    </row>
    <row r="112" spans="11:11" x14ac:dyDescent="0.2">
      <c r="K112" s="8"/>
    </row>
    <row r="113" spans="11:11" x14ac:dyDescent="0.2">
      <c r="K113" s="8"/>
    </row>
    <row r="114" spans="11:11" x14ac:dyDescent="0.2">
      <c r="K114" s="8"/>
    </row>
    <row r="115" spans="11:11" x14ac:dyDescent="0.2">
      <c r="K115" s="8"/>
    </row>
    <row r="116" spans="11:11" x14ac:dyDescent="0.2">
      <c r="K116" s="8"/>
    </row>
    <row r="117" spans="11:11" x14ac:dyDescent="0.2">
      <c r="K117" s="8"/>
    </row>
    <row r="118" spans="11:11" x14ac:dyDescent="0.2">
      <c r="K118" s="8"/>
    </row>
    <row r="119" spans="11:11" x14ac:dyDescent="0.2">
      <c r="K119" s="8"/>
    </row>
    <row r="120" spans="11:11" x14ac:dyDescent="0.2">
      <c r="K120" s="8"/>
    </row>
    <row r="121" spans="11:11" x14ac:dyDescent="0.2">
      <c r="K121" s="8"/>
    </row>
    <row r="122" spans="11:11" x14ac:dyDescent="0.2">
      <c r="K122" s="8"/>
    </row>
    <row r="123" spans="11:11" x14ac:dyDescent="0.2">
      <c r="K123" s="8"/>
    </row>
    <row r="124" spans="11:11" x14ac:dyDescent="0.2">
      <c r="K124" s="8"/>
    </row>
    <row r="125" spans="11:11" x14ac:dyDescent="0.2">
      <c r="K125" s="8"/>
    </row>
    <row r="126" spans="11:11" x14ac:dyDescent="0.2">
      <c r="K126" s="8"/>
    </row>
    <row r="127" spans="11:11" x14ac:dyDescent="0.2">
      <c r="K127" s="8"/>
    </row>
    <row r="128" spans="11:11" x14ac:dyDescent="0.2">
      <c r="K128" s="8"/>
    </row>
    <row r="129" spans="11:11" x14ac:dyDescent="0.2">
      <c r="K129" s="8"/>
    </row>
    <row r="130" spans="11:11" x14ac:dyDescent="0.2">
      <c r="K130" s="8"/>
    </row>
    <row r="131" spans="11:11" x14ac:dyDescent="0.2">
      <c r="K131" s="8"/>
    </row>
    <row r="132" spans="11:11" x14ac:dyDescent="0.2">
      <c r="K132" s="8"/>
    </row>
    <row r="133" spans="11:11" x14ac:dyDescent="0.2">
      <c r="K133" s="8"/>
    </row>
    <row r="134" spans="11:11" x14ac:dyDescent="0.2">
      <c r="K134" s="8"/>
    </row>
    <row r="135" spans="11:11" x14ac:dyDescent="0.2">
      <c r="K135" s="8"/>
    </row>
    <row r="136" spans="11:11" x14ac:dyDescent="0.2">
      <c r="K136" s="8"/>
    </row>
    <row r="137" spans="11:11" x14ac:dyDescent="0.2">
      <c r="K137" s="8"/>
    </row>
    <row r="138" spans="11:11" x14ac:dyDescent="0.2">
      <c r="K138" s="8"/>
    </row>
    <row r="139" spans="11:11" x14ac:dyDescent="0.2">
      <c r="K139" s="8"/>
    </row>
    <row r="140" spans="11:11" x14ac:dyDescent="0.2">
      <c r="K140" s="8"/>
    </row>
    <row r="141" spans="11:11" x14ac:dyDescent="0.2">
      <c r="K141" s="8"/>
    </row>
    <row r="142" spans="11:11" x14ac:dyDescent="0.2">
      <c r="K142" s="8"/>
    </row>
    <row r="143" spans="11:11" x14ac:dyDescent="0.2">
      <c r="K143" s="8"/>
    </row>
    <row r="144" spans="11:11" x14ac:dyDescent="0.2">
      <c r="K144" s="8"/>
    </row>
    <row r="145" spans="11:11" x14ac:dyDescent="0.2">
      <c r="K145" s="8"/>
    </row>
    <row r="146" spans="11:11" x14ac:dyDescent="0.2">
      <c r="K146" s="8"/>
    </row>
    <row r="147" spans="11:11" x14ac:dyDescent="0.2">
      <c r="K147" s="8"/>
    </row>
    <row r="148" spans="11:11" x14ac:dyDescent="0.2">
      <c r="K148" s="8"/>
    </row>
    <row r="149" spans="11:11" x14ac:dyDescent="0.2">
      <c r="K149" s="8"/>
    </row>
    <row r="150" spans="11:11" x14ac:dyDescent="0.2">
      <c r="K150" s="8"/>
    </row>
    <row r="151" spans="11:11" x14ac:dyDescent="0.2">
      <c r="K151" s="8"/>
    </row>
    <row r="152" spans="11:11" x14ac:dyDescent="0.2">
      <c r="K152" s="8"/>
    </row>
    <row r="153" spans="11:11" x14ac:dyDescent="0.2">
      <c r="K153" s="8"/>
    </row>
    <row r="154" spans="11:11" x14ac:dyDescent="0.2">
      <c r="K154" s="8"/>
    </row>
    <row r="155" spans="11:11" x14ac:dyDescent="0.2">
      <c r="K155" s="8"/>
    </row>
    <row r="156" spans="11:11" x14ac:dyDescent="0.2">
      <c r="K156" s="8"/>
    </row>
    <row r="157" spans="11:11" x14ac:dyDescent="0.2">
      <c r="K157" s="8"/>
    </row>
    <row r="158" spans="11:11" x14ac:dyDescent="0.2">
      <c r="K158" s="8"/>
    </row>
    <row r="159" spans="11:11" x14ac:dyDescent="0.2">
      <c r="K159" s="8"/>
    </row>
    <row r="160" spans="11:11" x14ac:dyDescent="0.2">
      <c r="K160" s="8"/>
    </row>
    <row r="161" spans="11:11" x14ac:dyDescent="0.2">
      <c r="K161" s="8"/>
    </row>
    <row r="162" spans="11:11" x14ac:dyDescent="0.2">
      <c r="K162" s="8"/>
    </row>
    <row r="163" spans="11:11" x14ac:dyDescent="0.2">
      <c r="K163" s="8"/>
    </row>
    <row r="164" spans="11:11" x14ac:dyDescent="0.2">
      <c r="K164" s="8"/>
    </row>
    <row r="165" spans="11:11" x14ac:dyDescent="0.2">
      <c r="K165" s="8"/>
    </row>
    <row r="166" spans="11:11" x14ac:dyDescent="0.2">
      <c r="K166" s="8"/>
    </row>
    <row r="167" spans="11:11" x14ac:dyDescent="0.2">
      <c r="K167" s="8"/>
    </row>
    <row r="168" spans="11:11" x14ac:dyDescent="0.2">
      <c r="K168" s="8"/>
    </row>
    <row r="169" spans="11:11" x14ac:dyDescent="0.2">
      <c r="K169" s="8"/>
    </row>
    <row r="170" spans="11:11" x14ac:dyDescent="0.2">
      <c r="K170" s="8"/>
    </row>
    <row r="171" spans="11:11" x14ac:dyDescent="0.2">
      <c r="K171" s="8"/>
    </row>
    <row r="172" spans="11:11" x14ac:dyDescent="0.2">
      <c r="K172" s="8"/>
    </row>
    <row r="173" spans="11:11" x14ac:dyDescent="0.2">
      <c r="K173" s="8"/>
    </row>
    <row r="174" spans="11:11" x14ac:dyDescent="0.2">
      <c r="K174" s="8"/>
    </row>
    <row r="175" spans="11:11" x14ac:dyDescent="0.2">
      <c r="K175" s="8"/>
    </row>
    <row r="176" spans="11:11" x14ac:dyDescent="0.2">
      <c r="K176" s="8"/>
    </row>
    <row r="177" spans="11:11" x14ac:dyDescent="0.2">
      <c r="K177" s="8"/>
    </row>
    <row r="178" spans="11:11" x14ac:dyDescent="0.2">
      <c r="K178" s="8"/>
    </row>
    <row r="179" spans="11:11" x14ac:dyDescent="0.2">
      <c r="K179" s="8"/>
    </row>
    <row r="180" spans="11:11" x14ac:dyDescent="0.2">
      <c r="K180" s="8"/>
    </row>
    <row r="181" spans="11:11" x14ac:dyDescent="0.2">
      <c r="K181" s="8"/>
    </row>
    <row r="182" spans="11:11" x14ac:dyDescent="0.2">
      <c r="K182" s="8"/>
    </row>
    <row r="183" spans="11:11" x14ac:dyDescent="0.2">
      <c r="K183" s="8"/>
    </row>
    <row r="184" spans="11:11" x14ac:dyDescent="0.2">
      <c r="K184" s="8"/>
    </row>
    <row r="185" spans="11:11" x14ac:dyDescent="0.2">
      <c r="K185" s="8"/>
    </row>
    <row r="186" spans="11:11" x14ac:dyDescent="0.2">
      <c r="K186" s="8"/>
    </row>
    <row r="187" spans="11:11" x14ac:dyDescent="0.2">
      <c r="K187" s="8"/>
    </row>
    <row r="188" spans="11:11" x14ac:dyDescent="0.2">
      <c r="K188" s="8"/>
    </row>
    <row r="189" spans="11:11" x14ac:dyDescent="0.2">
      <c r="K189" s="8"/>
    </row>
    <row r="190" spans="11:11" x14ac:dyDescent="0.2">
      <c r="K190" s="8"/>
    </row>
    <row r="191" spans="11:11" x14ac:dyDescent="0.2">
      <c r="K191" s="8"/>
    </row>
    <row r="192" spans="11:11" x14ac:dyDescent="0.2">
      <c r="K192" s="8"/>
    </row>
    <row r="193" spans="11:11" x14ac:dyDescent="0.2">
      <c r="K193" s="8"/>
    </row>
    <row r="194" spans="11:11" x14ac:dyDescent="0.2">
      <c r="K194" s="8"/>
    </row>
    <row r="195" spans="11:11" x14ac:dyDescent="0.2">
      <c r="K195" s="8"/>
    </row>
    <row r="196" spans="11:11" x14ac:dyDescent="0.2">
      <c r="K196" s="8"/>
    </row>
    <row r="197" spans="11:11" x14ac:dyDescent="0.2">
      <c r="K197" s="8"/>
    </row>
    <row r="198" spans="11:11" x14ac:dyDescent="0.2">
      <c r="K198" s="8"/>
    </row>
    <row r="199" spans="11:11" x14ac:dyDescent="0.2">
      <c r="K199" s="8"/>
    </row>
    <row r="200" spans="11:11" x14ac:dyDescent="0.2">
      <c r="K200" s="8"/>
    </row>
    <row r="201" spans="11:11" x14ac:dyDescent="0.2">
      <c r="K201" s="8"/>
    </row>
    <row r="202" spans="11:11" x14ac:dyDescent="0.2">
      <c r="K202" s="8"/>
    </row>
    <row r="203" spans="11:11" x14ac:dyDescent="0.2">
      <c r="K203" s="8"/>
    </row>
    <row r="204" spans="11:11" x14ac:dyDescent="0.2">
      <c r="K204" s="8"/>
    </row>
    <row r="205" spans="11:11" x14ac:dyDescent="0.2">
      <c r="K205" s="8"/>
    </row>
    <row r="206" spans="11:11" x14ac:dyDescent="0.2">
      <c r="K206" s="8"/>
    </row>
    <row r="207" spans="11:11" x14ac:dyDescent="0.2">
      <c r="K207" s="8"/>
    </row>
    <row r="208" spans="11:11" x14ac:dyDescent="0.2">
      <c r="K208" s="8"/>
    </row>
    <row r="209" spans="11:11" x14ac:dyDescent="0.2">
      <c r="K209" s="8"/>
    </row>
    <row r="210" spans="11:11" x14ac:dyDescent="0.2">
      <c r="K210" s="8"/>
    </row>
    <row r="211" spans="11:11" x14ac:dyDescent="0.2">
      <c r="K211" s="8"/>
    </row>
    <row r="212" spans="11:11" x14ac:dyDescent="0.2">
      <c r="K212" s="8"/>
    </row>
    <row r="213" spans="11:11" x14ac:dyDescent="0.2">
      <c r="K213" s="8"/>
    </row>
    <row r="214" spans="11:11" x14ac:dyDescent="0.2">
      <c r="K214" s="8"/>
    </row>
    <row r="215" spans="11:11" x14ac:dyDescent="0.2">
      <c r="K215" s="8"/>
    </row>
    <row r="216" spans="11:11" x14ac:dyDescent="0.2">
      <c r="K216" s="8"/>
    </row>
    <row r="217" spans="11:11" x14ac:dyDescent="0.2">
      <c r="K217" s="8"/>
    </row>
    <row r="218" spans="11:11" x14ac:dyDescent="0.2">
      <c r="K218" s="8"/>
    </row>
    <row r="219" spans="11:11" x14ac:dyDescent="0.2">
      <c r="K219" s="8"/>
    </row>
    <row r="220" spans="11:11" x14ac:dyDescent="0.2">
      <c r="K220" s="8"/>
    </row>
    <row r="221" spans="11:11" x14ac:dyDescent="0.2">
      <c r="K221" s="8"/>
    </row>
    <row r="222" spans="11:11" x14ac:dyDescent="0.2">
      <c r="K222" s="8"/>
    </row>
    <row r="223" spans="11:11" x14ac:dyDescent="0.2">
      <c r="K223" s="8"/>
    </row>
    <row r="224" spans="11:11" x14ac:dyDescent="0.2">
      <c r="K224" s="8"/>
    </row>
    <row r="225" spans="11:11" x14ac:dyDescent="0.2">
      <c r="K225" s="8"/>
    </row>
    <row r="226" spans="11:11" x14ac:dyDescent="0.2">
      <c r="K226" s="8"/>
    </row>
    <row r="227" spans="11:11" x14ac:dyDescent="0.2">
      <c r="K227" s="8"/>
    </row>
    <row r="228" spans="11:11" x14ac:dyDescent="0.2">
      <c r="K228" s="8"/>
    </row>
    <row r="229" spans="11:11" x14ac:dyDescent="0.2">
      <c r="K229" s="8"/>
    </row>
    <row r="230" spans="11:11" x14ac:dyDescent="0.2">
      <c r="K230" s="8"/>
    </row>
    <row r="231" spans="11:11" x14ac:dyDescent="0.2">
      <c r="K231" s="8"/>
    </row>
    <row r="232" spans="11:11" x14ac:dyDescent="0.2">
      <c r="K232" s="8"/>
    </row>
    <row r="233" spans="11:11" x14ac:dyDescent="0.2">
      <c r="K233" s="8"/>
    </row>
    <row r="234" spans="11:11" x14ac:dyDescent="0.2">
      <c r="K234" s="8"/>
    </row>
    <row r="235" spans="11:11" x14ac:dyDescent="0.2">
      <c r="K235" s="8"/>
    </row>
    <row r="236" spans="11:11" x14ac:dyDescent="0.2">
      <c r="K236" s="8"/>
    </row>
    <row r="237" spans="11:11" x14ac:dyDescent="0.2">
      <c r="K237" s="8"/>
    </row>
    <row r="238" spans="11:11" x14ac:dyDescent="0.2">
      <c r="K238" s="8"/>
    </row>
    <row r="239" spans="11:11" x14ac:dyDescent="0.2">
      <c r="K239" s="8"/>
    </row>
    <row r="240" spans="11:11" x14ac:dyDescent="0.2">
      <c r="K240" s="8"/>
    </row>
    <row r="241" spans="11:11" x14ac:dyDescent="0.2">
      <c r="K241" s="8"/>
    </row>
    <row r="242" spans="11:11" x14ac:dyDescent="0.2">
      <c r="K242" s="8"/>
    </row>
    <row r="243" spans="11:11" x14ac:dyDescent="0.2">
      <c r="K243" s="8"/>
    </row>
    <row r="244" spans="11:11" x14ac:dyDescent="0.2">
      <c r="K244" s="8"/>
    </row>
    <row r="245" spans="11:11" x14ac:dyDescent="0.2">
      <c r="K245" s="8"/>
    </row>
    <row r="246" spans="11:11" x14ac:dyDescent="0.2">
      <c r="K246" s="8"/>
    </row>
    <row r="247" spans="11:11" x14ac:dyDescent="0.2">
      <c r="K247" s="8"/>
    </row>
    <row r="248" spans="11:11" x14ac:dyDescent="0.2">
      <c r="K248" s="8"/>
    </row>
    <row r="249" spans="11:11" x14ac:dyDescent="0.2">
      <c r="K249" s="8"/>
    </row>
    <row r="250" spans="11:11" x14ac:dyDescent="0.2">
      <c r="K250" s="8"/>
    </row>
    <row r="251" spans="11:11" x14ac:dyDescent="0.2">
      <c r="K251" s="8"/>
    </row>
    <row r="252" spans="11:11" x14ac:dyDescent="0.2">
      <c r="K252" s="8"/>
    </row>
    <row r="253" spans="11:11" x14ac:dyDescent="0.2">
      <c r="K253" s="8"/>
    </row>
    <row r="254" spans="11:11" x14ac:dyDescent="0.2">
      <c r="K254" s="8"/>
    </row>
    <row r="255" spans="11:11" x14ac:dyDescent="0.2">
      <c r="K255" s="8"/>
    </row>
    <row r="256" spans="11:11" x14ac:dyDescent="0.2">
      <c r="K256" s="8"/>
    </row>
    <row r="257" spans="11:11" x14ac:dyDescent="0.2">
      <c r="K257" s="8"/>
    </row>
    <row r="258" spans="11:11" x14ac:dyDescent="0.2">
      <c r="K258" s="8"/>
    </row>
    <row r="259" spans="11:11" x14ac:dyDescent="0.2">
      <c r="K259" s="8"/>
    </row>
    <row r="260" spans="11:11" x14ac:dyDescent="0.2">
      <c r="K260" s="8"/>
    </row>
    <row r="261" spans="11:11" x14ac:dyDescent="0.2">
      <c r="K261" s="8"/>
    </row>
    <row r="262" spans="11:11" x14ac:dyDescent="0.2">
      <c r="K262" s="8"/>
    </row>
    <row r="263" spans="11:11" x14ac:dyDescent="0.2">
      <c r="K263" s="8"/>
    </row>
    <row r="264" spans="11:11" x14ac:dyDescent="0.2">
      <c r="K264" s="8"/>
    </row>
    <row r="265" spans="11:11" x14ac:dyDescent="0.2">
      <c r="K265" s="8"/>
    </row>
    <row r="266" spans="11:11" x14ac:dyDescent="0.2">
      <c r="K266" s="8"/>
    </row>
    <row r="267" spans="11:11" x14ac:dyDescent="0.2">
      <c r="K267" s="8"/>
    </row>
    <row r="268" spans="11:11" x14ac:dyDescent="0.2">
      <c r="K268" s="8"/>
    </row>
    <row r="269" spans="11:11" x14ac:dyDescent="0.2">
      <c r="K269" s="8"/>
    </row>
    <row r="270" spans="11:11" x14ac:dyDescent="0.2">
      <c r="K270" s="8"/>
    </row>
    <row r="271" spans="11:11" x14ac:dyDescent="0.2">
      <c r="K271" s="8"/>
    </row>
    <row r="272" spans="11:11" x14ac:dyDescent="0.2">
      <c r="K272" s="8"/>
    </row>
    <row r="273" spans="11:11" x14ac:dyDescent="0.2">
      <c r="K273" s="8"/>
    </row>
    <row r="274" spans="11:11" x14ac:dyDescent="0.2">
      <c r="K274" s="8"/>
    </row>
    <row r="275" spans="11:11" x14ac:dyDescent="0.2">
      <c r="K275" s="8"/>
    </row>
    <row r="276" spans="11:11" x14ac:dyDescent="0.2">
      <c r="K276" s="8"/>
    </row>
    <row r="277" spans="11:11" x14ac:dyDescent="0.2">
      <c r="K277" s="8"/>
    </row>
    <row r="278" spans="11:11" x14ac:dyDescent="0.2">
      <c r="K278" s="8"/>
    </row>
    <row r="279" spans="11:11" x14ac:dyDescent="0.2">
      <c r="K279" s="8"/>
    </row>
    <row r="280" spans="11:11" x14ac:dyDescent="0.2">
      <c r="K280" s="8"/>
    </row>
    <row r="281" spans="11:11" x14ac:dyDescent="0.2">
      <c r="K281" s="8"/>
    </row>
    <row r="282" spans="11:11" x14ac:dyDescent="0.2">
      <c r="K282" s="8"/>
    </row>
    <row r="283" spans="11:11" x14ac:dyDescent="0.2">
      <c r="K283" s="8"/>
    </row>
    <row r="284" spans="11:11" x14ac:dyDescent="0.2">
      <c r="K284" s="8"/>
    </row>
    <row r="285" spans="11:11" x14ac:dyDescent="0.2">
      <c r="K285" s="8"/>
    </row>
    <row r="286" spans="11:11" x14ac:dyDescent="0.2">
      <c r="K286" s="8"/>
    </row>
    <row r="287" spans="11:11" x14ac:dyDescent="0.2">
      <c r="K287" s="8"/>
    </row>
    <row r="288" spans="11:11" x14ac:dyDescent="0.2">
      <c r="K288" s="8"/>
    </row>
    <row r="289" spans="11:11" x14ac:dyDescent="0.2">
      <c r="K289" s="8"/>
    </row>
    <row r="290" spans="11:11" x14ac:dyDescent="0.2">
      <c r="K290" s="8"/>
    </row>
    <row r="291" spans="11:11" x14ac:dyDescent="0.2">
      <c r="K291" s="8"/>
    </row>
    <row r="292" spans="11:11" x14ac:dyDescent="0.2">
      <c r="K292" s="8"/>
    </row>
    <row r="293" spans="11:11" x14ac:dyDescent="0.2">
      <c r="K293" s="8"/>
    </row>
    <row r="294" spans="11:11" x14ac:dyDescent="0.2">
      <c r="K294" s="8"/>
    </row>
    <row r="295" spans="11:11" x14ac:dyDescent="0.2">
      <c r="K295" s="8"/>
    </row>
    <row r="296" spans="11:11" x14ac:dyDescent="0.2">
      <c r="K296" s="8"/>
    </row>
    <row r="297" spans="11:11" x14ac:dyDescent="0.2">
      <c r="K297" s="8"/>
    </row>
    <row r="298" spans="11:11" x14ac:dyDescent="0.2">
      <c r="K298" s="8"/>
    </row>
    <row r="299" spans="11:11" x14ac:dyDescent="0.2">
      <c r="K299" s="8"/>
    </row>
    <row r="300" spans="11:11" x14ac:dyDescent="0.2">
      <c r="K300" s="8"/>
    </row>
    <row r="301" spans="11:11" x14ac:dyDescent="0.2">
      <c r="K301" s="8"/>
    </row>
    <row r="302" spans="11:11" x14ac:dyDescent="0.2">
      <c r="K302" s="8"/>
    </row>
    <row r="303" spans="11:11" x14ac:dyDescent="0.2">
      <c r="K303" s="8"/>
    </row>
    <row r="304" spans="11:11" x14ac:dyDescent="0.2">
      <c r="K304" s="8"/>
    </row>
    <row r="305" spans="11:11" x14ac:dyDescent="0.2">
      <c r="K305" s="8"/>
    </row>
    <row r="306" spans="11:11" x14ac:dyDescent="0.2">
      <c r="K306" s="8"/>
    </row>
    <row r="307" spans="11:11" x14ac:dyDescent="0.2">
      <c r="K307" s="8"/>
    </row>
    <row r="308" spans="11:11" x14ac:dyDescent="0.2">
      <c r="K308" s="8"/>
    </row>
    <row r="309" spans="11:11" x14ac:dyDescent="0.2">
      <c r="K309" s="8"/>
    </row>
    <row r="310" spans="11:11" x14ac:dyDescent="0.2">
      <c r="K310" s="8"/>
    </row>
    <row r="311" spans="11:11" x14ac:dyDescent="0.2">
      <c r="K311" s="8"/>
    </row>
    <row r="312" spans="11:11" x14ac:dyDescent="0.2">
      <c r="K312" s="8"/>
    </row>
    <row r="313" spans="11:11" x14ac:dyDescent="0.2">
      <c r="K313" s="8"/>
    </row>
    <row r="314" spans="11:11" x14ac:dyDescent="0.2">
      <c r="K314" s="8"/>
    </row>
    <row r="315" spans="11:11" x14ac:dyDescent="0.2">
      <c r="K315" s="8"/>
    </row>
    <row r="316" spans="11:11" x14ac:dyDescent="0.2">
      <c r="K316" s="8"/>
    </row>
    <row r="317" spans="11:11" x14ac:dyDescent="0.2">
      <c r="K317" s="8"/>
    </row>
    <row r="318" spans="11:11" x14ac:dyDescent="0.2">
      <c r="K318" s="8"/>
    </row>
    <row r="319" spans="11:11" x14ac:dyDescent="0.2">
      <c r="K319" s="8"/>
    </row>
    <row r="320" spans="11:11" x14ac:dyDescent="0.2">
      <c r="K320" s="8"/>
    </row>
    <row r="321" spans="11:11" x14ac:dyDescent="0.2">
      <c r="K321" s="8"/>
    </row>
    <row r="322" spans="11:11" x14ac:dyDescent="0.2">
      <c r="K322" s="8"/>
    </row>
    <row r="323" spans="11:11" x14ac:dyDescent="0.2">
      <c r="K323" s="8"/>
    </row>
    <row r="324" spans="11:11" x14ac:dyDescent="0.2">
      <c r="K324" s="8"/>
    </row>
    <row r="325" spans="11:11" x14ac:dyDescent="0.2">
      <c r="K325" s="8"/>
    </row>
    <row r="326" spans="11:11" x14ac:dyDescent="0.2">
      <c r="K326" s="8"/>
    </row>
    <row r="327" spans="11:11" x14ac:dyDescent="0.2">
      <c r="K327" s="8"/>
    </row>
    <row r="328" spans="11:11" x14ac:dyDescent="0.2">
      <c r="K328" s="8"/>
    </row>
    <row r="329" spans="11:11" x14ac:dyDescent="0.2">
      <c r="K329" s="8"/>
    </row>
    <row r="330" spans="11:11" x14ac:dyDescent="0.2">
      <c r="K330" s="8"/>
    </row>
    <row r="331" spans="11:11" x14ac:dyDescent="0.2">
      <c r="K331" s="8"/>
    </row>
    <row r="332" spans="11:11" x14ac:dyDescent="0.2">
      <c r="K332" s="8"/>
    </row>
    <row r="333" spans="11:11" x14ac:dyDescent="0.2">
      <c r="K333" s="8"/>
    </row>
    <row r="334" spans="11:11" x14ac:dyDescent="0.2">
      <c r="K334" s="8"/>
    </row>
    <row r="335" spans="11:11" x14ac:dyDescent="0.2">
      <c r="K335" s="8"/>
    </row>
    <row r="336" spans="11:11" x14ac:dyDescent="0.2">
      <c r="K336" s="8"/>
    </row>
    <row r="337" spans="11:11" x14ac:dyDescent="0.2">
      <c r="K337" s="8"/>
    </row>
    <row r="338" spans="11:11" x14ac:dyDescent="0.2">
      <c r="K338" s="8"/>
    </row>
    <row r="339" spans="11:11" x14ac:dyDescent="0.2">
      <c r="K339" s="8"/>
    </row>
    <row r="340" spans="11:11" x14ac:dyDescent="0.2">
      <c r="K340" s="8"/>
    </row>
    <row r="341" spans="11:11" x14ac:dyDescent="0.2">
      <c r="K341" s="8"/>
    </row>
    <row r="342" spans="11:11" x14ac:dyDescent="0.2">
      <c r="K342" s="8"/>
    </row>
    <row r="343" spans="11:11" x14ac:dyDescent="0.2">
      <c r="K343" s="8"/>
    </row>
    <row r="344" spans="11:11" x14ac:dyDescent="0.2">
      <c r="K344" s="8"/>
    </row>
    <row r="345" spans="11:11" x14ac:dyDescent="0.2">
      <c r="K345" s="8"/>
    </row>
    <row r="346" spans="11:11" x14ac:dyDescent="0.2">
      <c r="K346" s="8"/>
    </row>
    <row r="347" spans="11:11" x14ac:dyDescent="0.2">
      <c r="K347" s="8"/>
    </row>
    <row r="348" spans="11:11" x14ac:dyDescent="0.2">
      <c r="K348" s="8"/>
    </row>
    <row r="349" spans="11:11" x14ac:dyDescent="0.2">
      <c r="K349" s="8"/>
    </row>
    <row r="350" spans="11:11" x14ac:dyDescent="0.2">
      <c r="K350" s="8"/>
    </row>
    <row r="351" spans="11:11" x14ac:dyDescent="0.2">
      <c r="K351" s="8"/>
    </row>
    <row r="352" spans="11:11" x14ac:dyDescent="0.2">
      <c r="K352" s="8"/>
    </row>
    <row r="353" spans="11:11" x14ac:dyDescent="0.2">
      <c r="K353" s="8"/>
    </row>
    <row r="354" spans="11:11" x14ac:dyDescent="0.2">
      <c r="K354" s="8"/>
    </row>
    <row r="355" spans="11:11" x14ac:dyDescent="0.2">
      <c r="K355" s="8"/>
    </row>
    <row r="356" spans="11:11" x14ac:dyDescent="0.2">
      <c r="K356" s="8"/>
    </row>
    <row r="357" spans="11:11" x14ac:dyDescent="0.2">
      <c r="K357" s="8"/>
    </row>
    <row r="358" spans="11:11" x14ac:dyDescent="0.2">
      <c r="K358" s="8"/>
    </row>
    <row r="359" spans="11:11" x14ac:dyDescent="0.2">
      <c r="K359" s="8"/>
    </row>
    <row r="360" spans="11:11" x14ac:dyDescent="0.2">
      <c r="K360" s="8"/>
    </row>
    <row r="361" spans="11:11" x14ac:dyDescent="0.2">
      <c r="K361" s="8"/>
    </row>
    <row r="362" spans="11:11" x14ac:dyDescent="0.2">
      <c r="K362" s="8"/>
    </row>
    <row r="363" spans="11:11" x14ac:dyDescent="0.2">
      <c r="K363" s="8"/>
    </row>
    <row r="364" spans="11:11" x14ac:dyDescent="0.2">
      <c r="K364" s="8"/>
    </row>
    <row r="365" spans="11:11" x14ac:dyDescent="0.2">
      <c r="K365" s="8"/>
    </row>
    <row r="366" spans="11:11" x14ac:dyDescent="0.2">
      <c r="K366" s="8"/>
    </row>
    <row r="367" spans="11:11" x14ac:dyDescent="0.2">
      <c r="K367" s="8"/>
    </row>
    <row r="368" spans="11:11" x14ac:dyDescent="0.2">
      <c r="K368" s="8"/>
    </row>
    <row r="369" spans="11:11" x14ac:dyDescent="0.2">
      <c r="K369" s="8"/>
    </row>
    <row r="370" spans="11:11" x14ac:dyDescent="0.2">
      <c r="K370" s="8"/>
    </row>
    <row r="371" spans="11:11" x14ac:dyDescent="0.2">
      <c r="K371" s="8"/>
    </row>
    <row r="372" spans="11:11" x14ac:dyDescent="0.2">
      <c r="K372" s="8"/>
    </row>
    <row r="373" spans="11:11" x14ac:dyDescent="0.2">
      <c r="K373" s="8"/>
    </row>
    <row r="374" spans="11:11" x14ac:dyDescent="0.2">
      <c r="K374" s="8"/>
    </row>
    <row r="375" spans="11:11" x14ac:dyDescent="0.2">
      <c r="K375" s="8"/>
    </row>
    <row r="376" spans="11:11" x14ac:dyDescent="0.2">
      <c r="K376" s="8"/>
    </row>
    <row r="377" spans="11:11" x14ac:dyDescent="0.2">
      <c r="K377" s="8"/>
    </row>
    <row r="378" spans="11:11" x14ac:dyDescent="0.2">
      <c r="K378" s="8"/>
    </row>
    <row r="379" spans="11:11" x14ac:dyDescent="0.2">
      <c r="K379" s="8"/>
    </row>
    <row r="380" spans="11:11" x14ac:dyDescent="0.2">
      <c r="K380" s="8"/>
    </row>
    <row r="381" spans="11:11" x14ac:dyDescent="0.2">
      <c r="K381" s="8"/>
    </row>
    <row r="382" spans="11:11" x14ac:dyDescent="0.2">
      <c r="K382" s="8"/>
    </row>
    <row r="383" spans="11:11" x14ac:dyDescent="0.2">
      <c r="K383" s="8"/>
    </row>
    <row r="384" spans="11:11" x14ac:dyDescent="0.2">
      <c r="K384" s="8"/>
    </row>
    <row r="385" spans="11:11" x14ac:dyDescent="0.2">
      <c r="K385" s="8"/>
    </row>
    <row r="386" spans="11:11" x14ac:dyDescent="0.2">
      <c r="K386" s="8"/>
    </row>
    <row r="387" spans="11:11" x14ac:dyDescent="0.2">
      <c r="K387" s="8"/>
    </row>
    <row r="388" spans="11:11" x14ac:dyDescent="0.2">
      <c r="K388" s="8"/>
    </row>
    <row r="389" spans="11:11" x14ac:dyDescent="0.2">
      <c r="K389" s="8"/>
    </row>
    <row r="390" spans="11:11" x14ac:dyDescent="0.2">
      <c r="K390" s="8"/>
    </row>
    <row r="391" spans="11:11" x14ac:dyDescent="0.2">
      <c r="K391" s="8"/>
    </row>
    <row r="392" spans="11:11" x14ac:dyDescent="0.2">
      <c r="K392" s="8"/>
    </row>
    <row r="393" spans="11:11" x14ac:dyDescent="0.2">
      <c r="K393" s="8"/>
    </row>
    <row r="394" spans="11:11" x14ac:dyDescent="0.2">
      <c r="K394" s="8"/>
    </row>
    <row r="395" spans="11:11" x14ac:dyDescent="0.2">
      <c r="K395" s="8"/>
    </row>
    <row r="396" spans="11:11" x14ac:dyDescent="0.2">
      <c r="K396" s="8"/>
    </row>
    <row r="397" spans="11:11" x14ac:dyDescent="0.2">
      <c r="K397" s="8"/>
    </row>
    <row r="398" spans="11:11" x14ac:dyDescent="0.2">
      <c r="K398" s="8"/>
    </row>
    <row r="399" spans="11:11" x14ac:dyDescent="0.2">
      <c r="K399" s="8"/>
    </row>
    <row r="400" spans="11:11" x14ac:dyDescent="0.2">
      <c r="K400" s="8"/>
    </row>
    <row r="401" spans="11:11" x14ac:dyDescent="0.2">
      <c r="K401" s="8"/>
    </row>
    <row r="402" spans="11:11" x14ac:dyDescent="0.2">
      <c r="K402" s="8"/>
    </row>
    <row r="403" spans="11:11" x14ac:dyDescent="0.2">
      <c r="K403" s="8"/>
    </row>
    <row r="404" spans="11:11" x14ac:dyDescent="0.2">
      <c r="K404" s="8"/>
    </row>
    <row r="405" spans="11:11" x14ac:dyDescent="0.2">
      <c r="K405" s="8"/>
    </row>
    <row r="406" spans="11:11" x14ac:dyDescent="0.2">
      <c r="K406" s="8"/>
    </row>
    <row r="407" spans="11:11" x14ac:dyDescent="0.2">
      <c r="K407" s="8"/>
    </row>
    <row r="408" spans="11:11" x14ac:dyDescent="0.2">
      <c r="K408" s="8"/>
    </row>
    <row r="409" spans="11:11" x14ac:dyDescent="0.2">
      <c r="K409" s="8"/>
    </row>
    <row r="410" spans="11:11" x14ac:dyDescent="0.2">
      <c r="K410" s="8"/>
    </row>
    <row r="411" spans="11:11" x14ac:dyDescent="0.2">
      <c r="K411" s="8"/>
    </row>
    <row r="412" spans="11:11" x14ac:dyDescent="0.2">
      <c r="K412" s="8"/>
    </row>
    <row r="413" spans="11:11" x14ac:dyDescent="0.2">
      <c r="K413" s="8"/>
    </row>
    <row r="414" spans="11:11" x14ac:dyDescent="0.2">
      <c r="K414" s="8"/>
    </row>
    <row r="415" spans="11:11" x14ac:dyDescent="0.2">
      <c r="K415" s="8"/>
    </row>
    <row r="416" spans="11:11" x14ac:dyDescent="0.2">
      <c r="K416" s="8"/>
    </row>
    <row r="417" spans="11:11" x14ac:dyDescent="0.2">
      <c r="K417" s="8"/>
    </row>
    <row r="418" spans="11:11" x14ac:dyDescent="0.2">
      <c r="K418" s="8"/>
    </row>
    <row r="419" spans="11:11" x14ac:dyDescent="0.2">
      <c r="K419" s="8"/>
    </row>
    <row r="420" spans="11:11" x14ac:dyDescent="0.2">
      <c r="K420" s="8"/>
    </row>
    <row r="421" spans="11:11" x14ac:dyDescent="0.2">
      <c r="K421" s="8"/>
    </row>
    <row r="422" spans="11:11" x14ac:dyDescent="0.2">
      <c r="K422" s="8"/>
    </row>
    <row r="423" spans="11:11" x14ac:dyDescent="0.2">
      <c r="K423" s="8"/>
    </row>
    <row r="424" spans="11:11" x14ac:dyDescent="0.2">
      <c r="K424" s="8"/>
    </row>
    <row r="425" spans="11:11" x14ac:dyDescent="0.2">
      <c r="K425" s="8"/>
    </row>
    <row r="426" spans="11:11" x14ac:dyDescent="0.2">
      <c r="K426" s="8"/>
    </row>
    <row r="427" spans="11:11" x14ac:dyDescent="0.2">
      <c r="K427" s="8"/>
    </row>
    <row r="428" spans="11:11" x14ac:dyDescent="0.2">
      <c r="K428" s="8"/>
    </row>
    <row r="429" spans="11:11" x14ac:dyDescent="0.2">
      <c r="K429" s="8"/>
    </row>
    <row r="430" spans="11:11" x14ac:dyDescent="0.2">
      <c r="K430" s="8"/>
    </row>
    <row r="431" spans="11:11" x14ac:dyDescent="0.2">
      <c r="K431" s="8"/>
    </row>
    <row r="432" spans="11:11" x14ac:dyDescent="0.2">
      <c r="K432" s="8"/>
    </row>
    <row r="433" spans="11:11" x14ac:dyDescent="0.2">
      <c r="K433" s="8"/>
    </row>
    <row r="434" spans="11:11" x14ac:dyDescent="0.2">
      <c r="K434" s="8"/>
    </row>
    <row r="435" spans="11:11" x14ac:dyDescent="0.2">
      <c r="K435" s="8"/>
    </row>
    <row r="436" spans="11:11" x14ac:dyDescent="0.2">
      <c r="K436" s="8"/>
    </row>
    <row r="437" spans="11:11" x14ac:dyDescent="0.2">
      <c r="K437" s="8"/>
    </row>
    <row r="438" spans="11:11" x14ac:dyDescent="0.2">
      <c r="K438" s="8"/>
    </row>
    <row r="439" spans="11:11" x14ac:dyDescent="0.2">
      <c r="K439" s="8"/>
    </row>
    <row r="440" spans="11:11" x14ac:dyDescent="0.2">
      <c r="K440" s="8"/>
    </row>
    <row r="441" spans="11:11" x14ac:dyDescent="0.2">
      <c r="K441" s="8"/>
    </row>
    <row r="442" spans="11:11" x14ac:dyDescent="0.2">
      <c r="K442" s="8"/>
    </row>
    <row r="443" spans="11:11" x14ac:dyDescent="0.2">
      <c r="K443" s="8"/>
    </row>
    <row r="444" spans="11:11" x14ac:dyDescent="0.2">
      <c r="K444" s="8"/>
    </row>
    <row r="445" spans="11:11" x14ac:dyDescent="0.2">
      <c r="K445" s="8"/>
    </row>
    <row r="446" spans="11:11" x14ac:dyDescent="0.2">
      <c r="K446" s="8"/>
    </row>
    <row r="447" spans="11:11" x14ac:dyDescent="0.2">
      <c r="K447" s="8"/>
    </row>
    <row r="448" spans="11:11" x14ac:dyDescent="0.2">
      <c r="K448" s="8"/>
    </row>
    <row r="449" spans="11:11" x14ac:dyDescent="0.2">
      <c r="K449" s="8"/>
    </row>
    <row r="450" spans="11:11" x14ac:dyDescent="0.2">
      <c r="K450" s="8"/>
    </row>
    <row r="451" spans="11:11" x14ac:dyDescent="0.2">
      <c r="K451" s="8"/>
    </row>
    <row r="452" spans="11:11" x14ac:dyDescent="0.2">
      <c r="K452" s="8"/>
    </row>
    <row r="453" spans="11:11" x14ac:dyDescent="0.2">
      <c r="K453" s="8"/>
    </row>
    <row r="454" spans="11:11" x14ac:dyDescent="0.2">
      <c r="K454" s="8"/>
    </row>
    <row r="455" spans="11:11" x14ac:dyDescent="0.2">
      <c r="K455" s="8"/>
    </row>
    <row r="456" spans="11:11" x14ac:dyDescent="0.2">
      <c r="K456" s="8"/>
    </row>
    <row r="457" spans="11:11" x14ac:dyDescent="0.2">
      <c r="K457" s="8"/>
    </row>
    <row r="458" spans="11:11" x14ac:dyDescent="0.2">
      <c r="K458" s="8"/>
    </row>
    <row r="459" spans="11:11" x14ac:dyDescent="0.2">
      <c r="K459" s="8"/>
    </row>
    <row r="460" spans="11:11" x14ac:dyDescent="0.2">
      <c r="K460" s="8"/>
    </row>
    <row r="461" spans="11:11" x14ac:dyDescent="0.2">
      <c r="K461" s="8"/>
    </row>
    <row r="462" spans="11:11" x14ac:dyDescent="0.2">
      <c r="K462" s="8"/>
    </row>
    <row r="463" spans="11:11" x14ac:dyDescent="0.2">
      <c r="K463" s="8"/>
    </row>
    <row r="464" spans="11:11" x14ac:dyDescent="0.2">
      <c r="K464" s="8"/>
    </row>
    <row r="465" spans="11:11" x14ac:dyDescent="0.2">
      <c r="K465" s="8"/>
    </row>
    <row r="466" spans="11:11" x14ac:dyDescent="0.2">
      <c r="K466" s="8"/>
    </row>
    <row r="467" spans="11:11" x14ac:dyDescent="0.2">
      <c r="K467" s="8"/>
    </row>
    <row r="468" spans="11:11" x14ac:dyDescent="0.2">
      <c r="K468" s="8"/>
    </row>
    <row r="469" spans="11:11" x14ac:dyDescent="0.2">
      <c r="K469" s="8"/>
    </row>
    <row r="470" spans="11:11" x14ac:dyDescent="0.2">
      <c r="K470" s="8"/>
    </row>
    <row r="471" spans="11:11" x14ac:dyDescent="0.2">
      <c r="K471" s="8"/>
    </row>
    <row r="472" spans="11:11" x14ac:dyDescent="0.2">
      <c r="K472" s="8"/>
    </row>
    <row r="473" spans="11:11" x14ac:dyDescent="0.2">
      <c r="K473" s="8"/>
    </row>
    <row r="474" spans="11:11" x14ac:dyDescent="0.2">
      <c r="K474" s="8"/>
    </row>
    <row r="475" spans="11:11" x14ac:dyDescent="0.2">
      <c r="K475" s="8"/>
    </row>
    <row r="476" spans="11:11" x14ac:dyDescent="0.2">
      <c r="K476" s="8"/>
    </row>
    <row r="477" spans="11:11" x14ac:dyDescent="0.2">
      <c r="K477" s="8"/>
    </row>
    <row r="478" spans="11:11" x14ac:dyDescent="0.2">
      <c r="K478" s="8"/>
    </row>
    <row r="479" spans="11:11" x14ac:dyDescent="0.2">
      <c r="K479" s="8"/>
    </row>
    <row r="480" spans="11:11" x14ac:dyDescent="0.2">
      <c r="K480" s="8"/>
    </row>
    <row r="481" spans="11:11" x14ac:dyDescent="0.2">
      <c r="K481" s="8"/>
    </row>
    <row r="482" spans="11:11" x14ac:dyDescent="0.2">
      <c r="K482" s="8"/>
    </row>
    <row r="483" spans="11:11" x14ac:dyDescent="0.2">
      <c r="K483" s="8"/>
    </row>
    <row r="484" spans="11:11" x14ac:dyDescent="0.2">
      <c r="K484" s="8"/>
    </row>
    <row r="485" spans="11:11" x14ac:dyDescent="0.2">
      <c r="K485" s="8"/>
    </row>
    <row r="486" spans="11:11" x14ac:dyDescent="0.2">
      <c r="K486" s="8"/>
    </row>
    <row r="487" spans="11:11" x14ac:dyDescent="0.2">
      <c r="K487" s="8"/>
    </row>
    <row r="488" spans="11:11" x14ac:dyDescent="0.2">
      <c r="K488" s="8"/>
    </row>
    <row r="489" spans="11:11" x14ac:dyDescent="0.2">
      <c r="K489" s="8"/>
    </row>
    <row r="490" spans="11:11" x14ac:dyDescent="0.2">
      <c r="K490" s="8"/>
    </row>
    <row r="491" spans="11:11" x14ac:dyDescent="0.2">
      <c r="K491" s="8"/>
    </row>
    <row r="492" spans="11:11" x14ac:dyDescent="0.2">
      <c r="K492" s="8"/>
    </row>
    <row r="493" spans="11:11" x14ac:dyDescent="0.2">
      <c r="K493" s="8"/>
    </row>
    <row r="494" spans="11:11" x14ac:dyDescent="0.2">
      <c r="K494" s="8"/>
    </row>
    <row r="495" spans="11:11" x14ac:dyDescent="0.2">
      <c r="K495" s="8"/>
    </row>
    <row r="496" spans="11:11" x14ac:dyDescent="0.2">
      <c r="K496" s="8"/>
    </row>
    <row r="497" spans="11:11" x14ac:dyDescent="0.2">
      <c r="K497" s="8"/>
    </row>
    <row r="498" spans="11:11" x14ac:dyDescent="0.2">
      <c r="K498" s="8"/>
    </row>
    <row r="499" spans="11:11" x14ac:dyDescent="0.2">
      <c r="K499" s="8"/>
    </row>
    <row r="500" spans="11:11" x14ac:dyDescent="0.2">
      <c r="K500" s="8"/>
    </row>
    <row r="501" spans="11:11" x14ac:dyDescent="0.2">
      <c r="K501" s="8"/>
    </row>
    <row r="502" spans="11:11" x14ac:dyDescent="0.2">
      <c r="K502" s="8"/>
    </row>
    <row r="503" spans="11:11" x14ac:dyDescent="0.2">
      <c r="K503" s="8"/>
    </row>
    <row r="504" spans="11:11" x14ac:dyDescent="0.2">
      <c r="K504" s="8"/>
    </row>
    <row r="505" spans="11:11" x14ac:dyDescent="0.2">
      <c r="K505" s="8"/>
    </row>
    <row r="506" spans="11:11" x14ac:dyDescent="0.2">
      <c r="K506" s="8"/>
    </row>
    <row r="507" spans="11:11" x14ac:dyDescent="0.2">
      <c r="K507" s="8"/>
    </row>
    <row r="508" spans="11:11" x14ac:dyDescent="0.2">
      <c r="K508" s="8"/>
    </row>
    <row r="509" spans="11:11" x14ac:dyDescent="0.2">
      <c r="K509" s="8"/>
    </row>
    <row r="510" spans="11:11" x14ac:dyDescent="0.2">
      <c r="K510" s="8"/>
    </row>
    <row r="511" spans="11:11" x14ac:dyDescent="0.2">
      <c r="K511" s="8"/>
    </row>
    <row r="512" spans="11:11" x14ac:dyDescent="0.2">
      <c r="K512" s="8"/>
    </row>
    <row r="513" spans="11:11" x14ac:dyDescent="0.2">
      <c r="K513" s="8"/>
    </row>
    <row r="514" spans="11:11" x14ac:dyDescent="0.2">
      <c r="K514" s="8"/>
    </row>
    <row r="515" spans="11:11" x14ac:dyDescent="0.2">
      <c r="K515" s="8"/>
    </row>
    <row r="516" spans="11:11" x14ac:dyDescent="0.2">
      <c r="K516" s="8"/>
    </row>
    <row r="517" spans="11:11" x14ac:dyDescent="0.2">
      <c r="K517" s="8"/>
    </row>
    <row r="518" spans="11:11" x14ac:dyDescent="0.2">
      <c r="K518" s="8"/>
    </row>
    <row r="519" spans="11:11" x14ac:dyDescent="0.2">
      <c r="K519" s="8"/>
    </row>
    <row r="520" spans="11:11" x14ac:dyDescent="0.2">
      <c r="K520" s="8"/>
    </row>
    <row r="521" spans="11:11" x14ac:dyDescent="0.2">
      <c r="K521" s="8"/>
    </row>
    <row r="522" spans="11:11" x14ac:dyDescent="0.2">
      <c r="K522" s="8"/>
    </row>
    <row r="523" spans="11:11" x14ac:dyDescent="0.2">
      <c r="K523" s="8"/>
    </row>
    <row r="524" spans="11:11" x14ac:dyDescent="0.2">
      <c r="K524" s="8"/>
    </row>
    <row r="525" spans="11:11" x14ac:dyDescent="0.2">
      <c r="K525" s="8"/>
    </row>
    <row r="526" spans="11:11" x14ac:dyDescent="0.2">
      <c r="K526" s="8"/>
    </row>
    <row r="527" spans="11:11" x14ac:dyDescent="0.2">
      <c r="K527" s="8"/>
    </row>
    <row r="528" spans="11:11" x14ac:dyDescent="0.2">
      <c r="K528" s="8"/>
    </row>
    <row r="529" spans="11:11" x14ac:dyDescent="0.2">
      <c r="K529" s="8"/>
    </row>
    <row r="530" spans="11:11" x14ac:dyDescent="0.2">
      <c r="K530" s="8"/>
    </row>
    <row r="531" spans="11:11" x14ac:dyDescent="0.2">
      <c r="K531" s="8"/>
    </row>
    <row r="532" spans="11:11" x14ac:dyDescent="0.2">
      <c r="K532" s="8"/>
    </row>
    <row r="533" spans="11:11" x14ac:dyDescent="0.2">
      <c r="K533" s="8"/>
    </row>
    <row r="534" spans="11:11" x14ac:dyDescent="0.2">
      <c r="K534" s="8"/>
    </row>
    <row r="535" spans="11:11" x14ac:dyDescent="0.2">
      <c r="K535" s="8"/>
    </row>
    <row r="536" spans="11:11" x14ac:dyDescent="0.2">
      <c r="K536" s="8"/>
    </row>
    <row r="537" spans="11:11" x14ac:dyDescent="0.2">
      <c r="K537" s="8"/>
    </row>
    <row r="538" spans="11:11" x14ac:dyDescent="0.2">
      <c r="K538" s="8"/>
    </row>
    <row r="539" spans="11:11" x14ac:dyDescent="0.2">
      <c r="K539" s="8"/>
    </row>
    <row r="540" spans="11:11" x14ac:dyDescent="0.2">
      <c r="K540" s="8"/>
    </row>
    <row r="541" spans="11:11" x14ac:dyDescent="0.2">
      <c r="K541" s="8"/>
    </row>
    <row r="542" spans="11:11" x14ac:dyDescent="0.2">
      <c r="K542" s="8"/>
    </row>
    <row r="543" spans="11:11" x14ac:dyDescent="0.2">
      <c r="K543" s="8"/>
    </row>
    <row r="544" spans="11:11" x14ac:dyDescent="0.2">
      <c r="K544" s="8"/>
    </row>
    <row r="545" spans="11:11" x14ac:dyDescent="0.2">
      <c r="K545" s="8"/>
    </row>
    <row r="546" spans="11:11" x14ac:dyDescent="0.2">
      <c r="K546" s="8"/>
    </row>
    <row r="547" spans="11:11" x14ac:dyDescent="0.2">
      <c r="K547" s="8"/>
    </row>
    <row r="548" spans="11:11" x14ac:dyDescent="0.2">
      <c r="K548" s="8"/>
    </row>
    <row r="549" spans="11:11" x14ac:dyDescent="0.2">
      <c r="K549" s="8"/>
    </row>
    <row r="550" spans="11:11" x14ac:dyDescent="0.2">
      <c r="K550" s="8"/>
    </row>
    <row r="551" spans="11:11" x14ac:dyDescent="0.2">
      <c r="K551" s="8"/>
    </row>
    <row r="552" spans="11:11" x14ac:dyDescent="0.2">
      <c r="K552" s="8"/>
    </row>
    <row r="553" spans="11:11" x14ac:dyDescent="0.2">
      <c r="K553" s="8"/>
    </row>
    <row r="554" spans="11:11" x14ac:dyDescent="0.2">
      <c r="K554" s="8"/>
    </row>
    <row r="555" spans="11:11" x14ac:dyDescent="0.2">
      <c r="K555" s="8"/>
    </row>
    <row r="556" spans="11:11" x14ac:dyDescent="0.2">
      <c r="K556" s="8"/>
    </row>
    <row r="557" spans="11:11" x14ac:dyDescent="0.2">
      <c r="K557" s="8"/>
    </row>
    <row r="558" spans="11:11" x14ac:dyDescent="0.2">
      <c r="K558" s="8"/>
    </row>
    <row r="559" spans="11:11" x14ac:dyDescent="0.2">
      <c r="K559" s="8"/>
    </row>
    <row r="560" spans="11:11" x14ac:dyDescent="0.2">
      <c r="K560" s="8"/>
    </row>
    <row r="561" spans="11:11" x14ac:dyDescent="0.2">
      <c r="K561" s="8"/>
    </row>
    <row r="562" spans="11:11" x14ac:dyDescent="0.2">
      <c r="K562" s="8"/>
    </row>
    <row r="563" spans="11:11" x14ac:dyDescent="0.2">
      <c r="K563" s="8"/>
    </row>
    <row r="564" spans="11:11" x14ac:dyDescent="0.2">
      <c r="K564" s="8"/>
    </row>
    <row r="565" spans="11:11" x14ac:dyDescent="0.2">
      <c r="K565" s="8"/>
    </row>
    <row r="566" spans="11:11" x14ac:dyDescent="0.2">
      <c r="K566" s="8"/>
    </row>
    <row r="567" spans="11:11" x14ac:dyDescent="0.2">
      <c r="K567" s="8"/>
    </row>
    <row r="568" spans="11:11" x14ac:dyDescent="0.2">
      <c r="K568" s="8"/>
    </row>
    <row r="569" spans="11:11" x14ac:dyDescent="0.2">
      <c r="K569" s="8"/>
    </row>
    <row r="570" spans="11:11" x14ac:dyDescent="0.2">
      <c r="K570" s="8"/>
    </row>
    <row r="571" spans="11:11" x14ac:dyDescent="0.2">
      <c r="K571" s="8"/>
    </row>
    <row r="572" spans="11:11" x14ac:dyDescent="0.2">
      <c r="K572" s="8"/>
    </row>
    <row r="573" spans="11:11" x14ac:dyDescent="0.2">
      <c r="K573" s="8"/>
    </row>
    <row r="574" spans="11:11" x14ac:dyDescent="0.2">
      <c r="K574" s="8"/>
    </row>
    <row r="575" spans="11:11" x14ac:dyDescent="0.2">
      <c r="K575" s="8"/>
    </row>
    <row r="576" spans="11:11" x14ac:dyDescent="0.2">
      <c r="K576" s="8"/>
    </row>
    <row r="577" spans="11:11" x14ac:dyDescent="0.2">
      <c r="K577" s="8"/>
    </row>
    <row r="578" spans="11:11" x14ac:dyDescent="0.2">
      <c r="K578" s="8"/>
    </row>
    <row r="579" spans="11:11" x14ac:dyDescent="0.2">
      <c r="K579" s="8"/>
    </row>
    <row r="580" spans="11:11" x14ac:dyDescent="0.2">
      <c r="K580" s="8"/>
    </row>
    <row r="581" spans="11:11" x14ac:dyDescent="0.2">
      <c r="K581" s="8"/>
    </row>
    <row r="582" spans="11:11" x14ac:dyDescent="0.2">
      <c r="K582" s="8"/>
    </row>
    <row r="583" spans="11:11" x14ac:dyDescent="0.2">
      <c r="K583" s="8"/>
    </row>
    <row r="584" spans="11:11" x14ac:dyDescent="0.2">
      <c r="K584" s="8"/>
    </row>
    <row r="585" spans="11:11" x14ac:dyDescent="0.2">
      <c r="K585" s="8"/>
    </row>
    <row r="586" spans="11:11" x14ac:dyDescent="0.2">
      <c r="K586" s="8"/>
    </row>
    <row r="587" spans="11:11" x14ac:dyDescent="0.2">
      <c r="K587" s="8"/>
    </row>
    <row r="588" spans="11:11" x14ac:dyDescent="0.2">
      <c r="K588" s="8"/>
    </row>
    <row r="589" spans="11:11" x14ac:dyDescent="0.2">
      <c r="K589" s="8"/>
    </row>
    <row r="590" spans="11:11" x14ac:dyDescent="0.2">
      <c r="K590" s="8"/>
    </row>
    <row r="591" spans="11:11" x14ac:dyDescent="0.2">
      <c r="K591" s="8"/>
    </row>
    <row r="592" spans="11:11" x14ac:dyDescent="0.2">
      <c r="K592" s="8"/>
    </row>
    <row r="593" spans="11:11" x14ac:dyDescent="0.2">
      <c r="K593" s="8"/>
    </row>
    <row r="594" spans="11:11" x14ac:dyDescent="0.2">
      <c r="K594" s="8"/>
    </row>
    <row r="595" spans="11:11" x14ac:dyDescent="0.2">
      <c r="K595" s="8"/>
    </row>
    <row r="596" spans="11:11" x14ac:dyDescent="0.2">
      <c r="K596" s="8"/>
    </row>
    <row r="597" spans="11:11" x14ac:dyDescent="0.2">
      <c r="K597" s="8"/>
    </row>
    <row r="598" spans="11:11" x14ac:dyDescent="0.2">
      <c r="K598" s="8"/>
    </row>
    <row r="599" spans="11:11" x14ac:dyDescent="0.2">
      <c r="K599" s="8"/>
    </row>
    <row r="600" spans="11:11" x14ac:dyDescent="0.2">
      <c r="K600" s="8"/>
    </row>
    <row r="601" spans="11:11" x14ac:dyDescent="0.2">
      <c r="K601" s="8"/>
    </row>
    <row r="602" spans="11:11" x14ac:dyDescent="0.2">
      <c r="K602" s="8"/>
    </row>
    <row r="603" spans="11:11" x14ac:dyDescent="0.2">
      <c r="K603" s="8"/>
    </row>
    <row r="604" spans="11:11" x14ac:dyDescent="0.2">
      <c r="K604" s="8"/>
    </row>
    <row r="605" spans="11:11" x14ac:dyDescent="0.2">
      <c r="K605" s="8"/>
    </row>
    <row r="606" spans="11:11" x14ac:dyDescent="0.2">
      <c r="K606" s="8"/>
    </row>
    <row r="607" spans="11:11" x14ac:dyDescent="0.2">
      <c r="K607" s="8"/>
    </row>
    <row r="608" spans="11:11" x14ac:dyDescent="0.2">
      <c r="K608" s="8"/>
    </row>
    <row r="609" spans="11:11" x14ac:dyDescent="0.2">
      <c r="K609" s="8"/>
    </row>
    <row r="610" spans="11:11" x14ac:dyDescent="0.2">
      <c r="K610" s="8"/>
    </row>
    <row r="611" spans="11:11" x14ac:dyDescent="0.2">
      <c r="K611" s="8"/>
    </row>
    <row r="612" spans="11:11" x14ac:dyDescent="0.2">
      <c r="K612" s="8"/>
    </row>
    <row r="613" spans="11:11" x14ac:dyDescent="0.2">
      <c r="K613" s="8"/>
    </row>
    <row r="614" spans="11:11" x14ac:dyDescent="0.2">
      <c r="K614" s="8"/>
    </row>
    <row r="615" spans="11:11" x14ac:dyDescent="0.2">
      <c r="K615" s="8"/>
    </row>
    <row r="616" spans="11:11" x14ac:dyDescent="0.2">
      <c r="K616" s="8"/>
    </row>
    <row r="617" spans="11:11" x14ac:dyDescent="0.2">
      <c r="K617" s="8"/>
    </row>
  </sheetData>
  <sheetProtection password="DA23" sheet="1"/>
  <mergeCells count="4">
    <mergeCell ref="F2:H2"/>
    <mergeCell ref="C2:C3"/>
    <mergeCell ref="A2:A3"/>
    <mergeCell ref="D2:D3"/>
  </mergeCells>
  <phoneticPr fontId="0" type="noConversion"/>
  <conditionalFormatting sqref="A32:A34">
    <cfRule type="cellIs" dxfId="0" priority="1" stopIfTrue="1" operator="equal">
      <formula>$C$33</formula>
    </cfRule>
  </conditionalFormatting>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H35:J35">
      <formula1>0</formula1>
      <formula2>24</formula2>
    </dataValidation>
    <dataValidation allowBlank="1" showInputMessage="1" showErrorMessage="1" promptTitle="Saisir" prompt="le nombre de leçons!_x000a_Ecrire les fractions de leçons sous forme décimale (par ex. une demi-leçon = 0.5)." sqref="E4:E34"/>
    <dataValidation type="decimal" allowBlank="1" showInputMessage="1" showErrorMessage="1" errorTitle="ACHTUNG" error="Dezimalen nicht mit Komma, sondern Punkt!" promptTitle="Saisir" prompt="le nombre d’heures. Ecrire les fractions d’heures sous forme décimale (par ex. 30 mn = 0.5, 45 mn = 0.75)." sqref="G4:J34">
      <formula1>0</formula1>
      <formula2>24</formula2>
    </dataValidation>
  </dataValidations>
  <pageMargins left="0.35433070866141736" right="0.43307086614173229" top="0.23622047244094491" bottom="0.39370078740157483" header="0.19685039370078741" footer="0.35433070866141736"/>
  <pageSetup paperSize="9" scale="67"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zoomScalePageLayoutView="70" workbookViewId="0">
      <selection activeCell="C4" sqref="C4"/>
    </sheetView>
  </sheetViews>
  <sheetFormatPr baseColWidth="10" defaultColWidth="16.28515625" defaultRowHeight="12.75" x14ac:dyDescent="0.2"/>
  <cols>
    <col min="1" max="1" width="5.140625" style="8" customWidth="1"/>
    <col min="2" max="2" width="5.7109375" style="16" customWidth="1"/>
    <col min="3" max="3" width="12.140625" style="16" customWidth="1"/>
    <col min="4" max="4" width="36.85546875" style="16" customWidth="1"/>
    <col min="5" max="5" width="8.28515625" style="16" bestFit="1" customWidth="1"/>
    <col min="6" max="6" width="11.710937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55">
        <f>'table récapitulative'!H2</f>
        <v>45323</v>
      </c>
      <c r="B1" s="255"/>
      <c r="C1" s="255"/>
      <c r="D1" s="82">
        <f>IF('table récapitulative'!F3="keinSchaltjahr",28,29)</f>
        <v>29</v>
      </c>
      <c r="E1" s="82"/>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61" t="s">
        <v>45</v>
      </c>
      <c r="B2" s="53"/>
      <c r="C2" s="259" t="s">
        <v>46</v>
      </c>
      <c r="D2" s="259" t="s">
        <v>92</v>
      </c>
      <c r="E2" s="222" t="s">
        <v>133</v>
      </c>
      <c r="F2" s="36" t="s">
        <v>33</v>
      </c>
      <c r="G2" s="256" t="s">
        <v>52</v>
      </c>
      <c r="H2" s="257"/>
      <c r="I2" s="258"/>
      <c r="J2" s="25" t="s">
        <v>27</v>
      </c>
      <c r="K2" s="9" t="s">
        <v>54</v>
      </c>
      <c r="L2" s="10"/>
      <c r="M2" s="10"/>
    </row>
    <row r="3" spans="1:52" s="11" customFormat="1" ht="39" thickBot="1" x14ac:dyDescent="0.25">
      <c r="A3" s="262"/>
      <c r="B3" s="54"/>
      <c r="C3" s="260"/>
      <c r="D3" s="260"/>
      <c r="E3" s="223" t="s">
        <v>131</v>
      </c>
      <c r="F3" s="70" t="s">
        <v>48</v>
      </c>
      <c r="G3" s="84" t="s">
        <v>49</v>
      </c>
      <c r="H3" s="85" t="s">
        <v>50</v>
      </c>
      <c r="I3" s="86" t="s">
        <v>51</v>
      </c>
      <c r="J3" s="26" t="s">
        <v>55</v>
      </c>
      <c r="K3" s="12" t="s">
        <v>55</v>
      </c>
    </row>
    <row r="4" spans="1:52" s="13" customFormat="1" ht="14.25" x14ac:dyDescent="0.2">
      <c r="A4" s="52">
        <f>A1</f>
        <v>45323</v>
      </c>
      <c r="B4" s="83">
        <f t="shared" ref="B4:B32" si="0">A4</f>
        <v>45323</v>
      </c>
      <c r="C4" s="42"/>
      <c r="D4" s="43"/>
      <c r="E4" s="224"/>
      <c r="F4" s="48"/>
      <c r="G4" s="20">
        <f>F4*0.75</f>
        <v>0</v>
      </c>
      <c r="H4" s="1"/>
      <c r="I4" s="1"/>
      <c r="J4" s="2"/>
      <c r="K4" s="3"/>
    </row>
    <row r="5" spans="1:52" s="13" customFormat="1" ht="14.25" x14ac:dyDescent="0.2">
      <c r="A5" s="52">
        <f t="shared" ref="A5:A32" si="1">A4+1</f>
        <v>45324</v>
      </c>
      <c r="B5" s="83">
        <f t="shared" si="0"/>
        <v>45324</v>
      </c>
      <c r="C5" s="42"/>
      <c r="D5" s="43"/>
      <c r="E5" s="224"/>
      <c r="F5" s="48"/>
      <c r="G5" s="20">
        <f t="shared" ref="G5:G32" si="2">F5*0.75</f>
        <v>0</v>
      </c>
      <c r="H5" s="1"/>
      <c r="I5" s="1"/>
      <c r="J5" s="2"/>
      <c r="K5" s="3"/>
    </row>
    <row r="6" spans="1:52" s="13" customFormat="1" ht="14.25" x14ac:dyDescent="0.2">
      <c r="A6" s="52">
        <f t="shared" si="1"/>
        <v>45325</v>
      </c>
      <c r="B6" s="83">
        <f t="shared" si="0"/>
        <v>45325</v>
      </c>
      <c r="C6" s="42"/>
      <c r="D6" s="43"/>
      <c r="E6" s="224"/>
      <c r="F6" s="48"/>
      <c r="G6" s="20">
        <f t="shared" si="2"/>
        <v>0</v>
      </c>
      <c r="H6" s="1"/>
      <c r="I6" s="1"/>
      <c r="J6" s="2"/>
      <c r="K6" s="3"/>
    </row>
    <row r="7" spans="1:52" s="13" customFormat="1" ht="14.25" x14ac:dyDescent="0.2">
      <c r="A7" s="52">
        <f t="shared" si="1"/>
        <v>45326</v>
      </c>
      <c r="B7" s="83">
        <f t="shared" si="0"/>
        <v>45326</v>
      </c>
      <c r="C7" s="42"/>
      <c r="D7" s="43"/>
      <c r="E7" s="224"/>
      <c r="F7" s="48"/>
      <c r="G7" s="20">
        <f t="shared" si="2"/>
        <v>0</v>
      </c>
      <c r="H7" s="1"/>
      <c r="I7" s="1"/>
      <c r="J7" s="2"/>
      <c r="K7" s="3"/>
    </row>
    <row r="8" spans="1:52" s="13" customFormat="1" ht="14.25" x14ac:dyDescent="0.2">
      <c r="A8" s="52">
        <f t="shared" si="1"/>
        <v>45327</v>
      </c>
      <c r="B8" s="83">
        <f t="shared" si="0"/>
        <v>45327</v>
      </c>
      <c r="C8" s="42"/>
      <c r="D8" s="43"/>
      <c r="E8" s="224"/>
      <c r="F8" s="48"/>
      <c r="G8" s="20">
        <f t="shared" si="2"/>
        <v>0</v>
      </c>
      <c r="H8" s="1"/>
      <c r="I8" s="1"/>
      <c r="J8" s="2"/>
      <c r="K8" s="3"/>
    </row>
    <row r="9" spans="1:52" s="13" customFormat="1" ht="14.25" x14ac:dyDescent="0.2">
      <c r="A9" s="52">
        <f t="shared" si="1"/>
        <v>45328</v>
      </c>
      <c r="B9" s="83">
        <f t="shared" si="0"/>
        <v>45328</v>
      </c>
      <c r="C9" s="42"/>
      <c r="D9" s="43"/>
      <c r="E9" s="224"/>
      <c r="F9" s="48"/>
      <c r="G9" s="20">
        <f t="shared" si="2"/>
        <v>0</v>
      </c>
      <c r="H9" s="1"/>
      <c r="I9" s="1"/>
      <c r="J9" s="2"/>
      <c r="K9" s="3"/>
    </row>
    <row r="10" spans="1:52" s="13" customFormat="1" ht="14.25" x14ac:dyDescent="0.2">
      <c r="A10" s="52">
        <f t="shared" si="1"/>
        <v>45329</v>
      </c>
      <c r="B10" s="83">
        <f t="shared" si="0"/>
        <v>45329</v>
      </c>
      <c r="C10" s="42"/>
      <c r="D10" s="43"/>
      <c r="E10" s="224"/>
      <c r="F10" s="48"/>
      <c r="G10" s="20">
        <f t="shared" si="2"/>
        <v>0</v>
      </c>
      <c r="H10" s="1"/>
      <c r="I10" s="1"/>
      <c r="J10" s="2"/>
      <c r="K10" s="3"/>
    </row>
    <row r="11" spans="1:52" s="13" customFormat="1" ht="14.25" x14ac:dyDescent="0.2">
      <c r="A11" s="52">
        <f t="shared" si="1"/>
        <v>45330</v>
      </c>
      <c r="B11" s="83">
        <f t="shared" si="0"/>
        <v>45330</v>
      </c>
      <c r="C11" s="42"/>
      <c r="D11" s="43"/>
      <c r="E11" s="224"/>
      <c r="F11" s="48"/>
      <c r="G11" s="20">
        <f t="shared" si="2"/>
        <v>0</v>
      </c>
      <c r="H11" s="1"/>
      <c r="I11" s="1"/>
      <c r="J11" s="2"/>
      <c r="K11" s="3"/>
    </row>
    <row r="12" spans="1:52" s="13" customFormat="1" ht="14.25" x14ac:dyDescent="0.2">
      <c r="A12" s="52">
        <f t="shared" si="1"/>
        <v>45331</v>
      </c>
      <c r="B12" s="83">
        <f t="shared" si="0"/>
        <v>45331</v>
      </c>
      <c r="C12" s="42"/>
      <c r="D12" s="43"/>
      <c r="E12" s="224"/>
      <c r="F12" s="48"/>
      <c r="G12" s="20">
        <f t="shared" si="2"/>
        <v>0</v>
      </c>
      <c r="H12" s="1"/>
      <c r="I12" s="1"/>
      <c r="J12" s="2"/>
      <c r="K12" s="3"/>
    </row>
    <row r="13" spans="1:52" s="13" customFormat="1" ht="14.25" x14ac:dyDescent="0.2">
      <c r="A13" s="52">
        <f t="shared" si="1"/>
        <v>45332</v>
      </c>
      <c r="B13" s="83">
        <f t="shared" si="0"/>
        <v>45332</v>
      </c>
      <c r="C13" s="42"/>
      <c r="D13" s="43"/>
      <c r="E13" s="224"/>
      <c r="F13" s="48"/>
      <c r="G13" s="20">
        <f t="shared" si="2"/>
        <v>0</v>
      </c>
      <c r="H13" s="1"/>
      <c r="I13" s="1"/>
      <c r="J13" s="2"/>
      <c r="K13" s="3"/>
    </row>
    <row r="14" spans="1:52" s="13" customFormat="1" ht="14.25" x14ac:dyDescent="0.2">
      <c r="A14" s="52">
        <f t="shared" si="1"/>
        <v>45333</v>
      </c>
      <c r="B14" s="83">
        <f t="shared" si="0"/>
        <v>45333</v>
      </c>
      <c r="C14" s="42"/>
      <c r="D14" s="43"/>
      <c r="E14" s="224"/>
      <c r="F14" s="48"/>
      <c r="G14" s="20">
        <f t="shared" si="2"/>
        <v>0</v>
      </c>
      <c r="H14" s="1"/>
      <c r="I14" s="1"/>
      <c r="J14" s="2"/>
      <c r="K14" s="3"/>
    </row>
    <row r="15" spans="1:52" s="13" customFormat="1" ht="14.25" x14ac:dyDescent="0.2">
      <c r="A15" s="52">
        <f t="shared" si="1"/>
        <v>45334</v>
      </c>
      <c r="B15" s="83">
        <f t="shared" si="0"/>
        <v>45334</v>
      </c>
      <c r="C15" s="42"/>
      <c r="D15" s="43"/>
      <c r="E15" s="224"/>
      <c r="F15" s="48"/>
      <c r="G15" s="20">
        <f t="shared" si="2"/>
        <v>0</v>
      </c>
      <c r="H15" s="1"/>
      <c r="I15" s="1"/>
      <c r="J15" s="2"/>
      <c r="K15" s="3"/>
    </row>
    <row r="16" spans="1:52" s="13" customFormat="1" ht="14.25" x14ac:dyDescent="0.2">
      <c r="A16" s="52">
        <f t="shared" si="1"/>
        <v>45335</v>
      </c>
      <c r="B16" s="83">
        <f t="shared" si="0"/>
        <v>45335</v>
      </c>
      <c r="C16" s="42"/>
      <c r="D16" s="43"/>
      <c r="E16" s="224"/>
      <c r="F16" s="48"/>
      <c r="G16" s="20">
        <f t="shared" si="2"/>
        <v>0</v>
      </c>
      <c r="H16" s="1"/>
      <c r="I16" s="1"/>
      <c r="J16" s="2"/>
      <c r="K16" s="3"/>
    </row>
    <row r="17" spans="1:11" s="13" customFormat="1" ht="14.25" x14ac:dyDescent="0.2">
      <c r="A17" s="52">
        <f t="shared" si="1"/>
        <v>45336</v>
      </c>
      <c r="B17" s="83">
        <f t="shared" si="0"/>
        <v>45336</v>
      </c>
      <c r="C17" s="42"/>
      <c r="D17" s="43"/>
      <c r="E17" s="224"/>
      <c r="F17" s="48"/>
      <c r="G17" s="20">
        <f t="shared" si="2"/>
        <v>0</v>
      </c>
      <c r="H17" s="1"/>
      <c r="I17" s="1"/>
      <c r="J17" s="2"/>
      <c r="K17" s="3"/>
    </row>
    <row r="18" spans="1:11" s="13" customFormat="1" ht="14.25" x14ac:dyDescent="0.2">
      <c r="A18" s="52">
        <f t="shared" si="1"/>
        <v>45337</v>
      </c>
      <c r="B18" s="83">
        <f t="shared" si="0"/>
        <v>45337</v>
      </c>
      <c r="C18" s="42"/>
      <c r="D18" s="43"/>
      <c r="E18" s="224"/>
      <c r="F18" s="48"/>
      <c r="G18" s="20">
        <f t="shared" si="2"/>
        <v>0</v>
      </c>
      <c r="H18" s="1"/>
      <c r="I18" s="1"/>
      <c r="J18" s="2"/>
      <c r="K18" s="3"/>
    </row>
    <row r="19" spans="1:11" s="13" customFormat="1" ht="14.25" x14ac:dyDescent="0.2">
      <c r="A19" s="52">
        <f t="shared" si="1"/>
        <v>45338</v>
      </c>
      <c r="B19" s="83">
        <f t="shared" si="0"/>
        <v>45338</v>
      </c>
      <c r="C19" s="42"/>
      <c r="D19" s="43"/>
      <c r="E19" s="224"/>
      <c r="F19" s="48"/>
      <c r="G19" s="20">
        <f t="shared" si="2"/>
        <v>0</v>
      </c>
      <c r="H19" s="1"/>
      <c r="I19" s="1"/>
      <c r="J19" s="2"/>
      <c r="K19" s="3"/>
    </row>
    <row r="20" spans="1:11" s="13" customFormat="1" ht="14.25" x14ac:dyDescent="0.2">
      <c r="A20" s="52">
        <f t="shared" si="1"/>
        <v>45339</v>
      </c>
      <c r="B20" s="83">
        <f t="shared" si="0"/>
        <v>45339</v>
      </c>
      <c r="C20" s="42"/>
      <c r="D20" s="43"/>
      <c r="E20" s="224"/>
      <c r="F20" s="48"/>
      <c r="G20" s="20">
        <f t="shared" si="2"/>
        <v>0</v>
      </c>
      <c r="H20" s="1"/>
      <c r="I20" s="1"/>
      <c r="J20" s="2"/>
      <c r="K20" s="3"/>
    </row>
    <row r="21" spans="1:11" s="13" customFormat="1" ht="14.25" x14ac:dyDescent="0.2">
      <c r="A21" s="52">
        <f t="shared" si="1"/>
        <v>45340</v>
      </c>
      <c r="B21" s="83">
        <f t="shared" si="0"/>
        <v>45340</v>
      </c>
      <c r="C21" s="42"/>
      <c r="D21" s="43"/>
      <c r="E21" s="224"/>
      <c r="F21" s="48"/>
      <c r="G21" s="20">
        <f t="shared" si="2"/>
        <v>0</v>
      </c>
      <c r="H21" s="1"/>
      <c r="I21" s="1"/>
      <c r="J21" s="2"/>
      <c r="K21" s="3"/>
    </row>
    <row r="22" spans="1:11" s="13" customFormat="1" ht="14.25" x14ac:dyDescent="0.2">
      <c r="A22" s="52">
        <f t="shared" si="1"/>
        <v>45341</v>
      </c>
      <c r="B22" s="83">
        <f t="shared" si="0"/>
        <v>45341</v>
      </c>
      <c r="C22" s="42"/>
      <c r="D22" s="43"/>
      <c r="E22" s="224"/>
      <c r="F22" s="48"/>
      <c r="G22" s="20">
        <f t="shared" si="2"/>
        <v>0</v>
      </c>
      <c r="H22" s="1"/>
      <c r="I22" s="1"/>
      <c r="J22" s="2"/>
      <c r="K22" s="3"/>
    </row>
    <row r="23" spans="1:11" s="13" customFormat="1" ht="14.25" x14ac:dyDescent="0.2">
      <c r="A23" s="52">
        <f t="shared" si="1"/>
        <v>45342</v>
      </c>
      <c r="B23" s="83">
        <f t="shared" si="0"/>
        <v>45342</v>
      </c>
      <c r="C23" s="42"/>
      <c r="D23" s="43"/>
      <c r="E23" s="224"/>
      <c r="F23" s="48"/>
      <c r="G23" s="20">
        <f t="shared" si="2"/>
        <v>0</v>
      </c>
      <c r="H23" s="1"/>
      <c r="I23" s="1"/>
      <c r="J23" s="2"/>
      <c r="K23" s="3"/>
    </row>
    <row r="24" spans="1:11" s="13" customFormat="1" ht="14.25" x14ac:dyDescent="0.2">
      <c r="A24" s="52">
        <f t="shared" si="1"/>
        <v>45343</v>
      </c>
      <c r="B24" s="83">
        <f t="shared" si="0"/>
        <v>45343</v>
      </c>
      <c r="C24" s="42"/>
      <c r="D24" s="43"/>
      <c r="E24" s="224"/>
      <c r="F24" s="48"/>
      <c r="G24" s="20">
        <f t="shared" si="2"/>
        <v>0</v>
      </c>
      <c r="H24" s="1"/>
      <c r="I24" s="1"/>
      <c r="J24" s="2"/>
      <c r="K24" s="3"/>
    </row>
    <row r="25" spans="1:11" s="13" customFormat="1" ht="14.25" x14ac:dyDescent="0.2">
      <c r="A25" s="52">
        <f t="shared" si="1"/>
        <v>45344</v>
      </c>
      <c r="B25" s="83">
        <f t="shared" si="0"/>
        <v>45344</v>
      </c>
      <c r="C25" s="42"/>
      <c r="D25" s="43"/>
      <c r="E25" s="224"/>
      <c r="F25" s="48"/>
      <c r="G25" s="20">
        <f t="shared" si="2"/>
        <v>0</v>
      </c>
      <c r="H25" s="1"/>
      <c r="I25" s="1"/>
      <c r="J25" s="2"/>
      <c r="K25" s="3"/>
    </row>
    <row r="26" spans="1:11" s="13" customFormat="1" ht="14.25" x14ac:dyDescent="0.2">
      <c r="A26" s="52">
        <f t="shared" si="1"/>
        <v>45345</v>
      </c>
      <c r="B26" s="83">
        <f t="shared" si="0"/>
        <v>45345</v>
      </c>
      <c r="C26" s="42"/>
      <c r="D26" s="43"/>
      <c r="E26" s="224"/>
      <c r="F26" s="48"/>
      <c r="G26" s="20">
        <f t="shared" si="2"/>
        <v>0</v>
      </c>
      <c r="H26" s="1"/>
      <c r="I26" s="1"/>
      <c r="J26" s="2"/>
      <c r="K26" s="3"/>
    </row>
    <row r="27" spans="1:11" s="13" customFormat="1" ht="14.25" x14ac:dyDescent="0.2">
      <c r="A27" s="52">
        <f t="shared" si="1"/>
        <v>45346</v>
      </c>
      <c r="B27" s="83">
        <f t="shared" si="0"/>
        <v>45346</v>
      </c>
      <c r="C27" s="42"/>
      <c r="D27" s="43"/>
      <c r="E27" s="224"/>
      <c r="F27" s="48"/>
      <c r="G27" s="20">
        <f t="shared" si="2"/>
        <v>0</v>
      </c>
      <c r="H27" s="1"/>
      <c r="I27" s="1"/>
      <c r="J27" s="2"/>
      <c r="K27" s="3"/>
    </row>
    <row r="28" spans="1:11" s="13" customFormat="1" ht="14.25" x14ac:dyDescent="0.2">
      <c r="A28" s="52">
        <f t="shared" si="1"/>
        <v>45347</v>
      </c>
      <c r="B28" s="83">
        <f t="shared" si="0"/>
        <v>45347</v>
      </c>
      <c r="C28" s="42"/>
      <c r="D28" s="43"/>
      <c r="E28" s="224"/>
      <c r="F28" s="48"/>
      <c r="G28" s="20">
        <f t="shared" si="2"/>
        <v>0</v>
      </c>
      <c r="H28" s="1"/>
      <c r="I28" s="1"/>
      <c r="J28" s="2"/>
      <c r="K28" s="3"/>
    </row>
    <row r="29" spans="1:11" s="13" customFormat="1" ht="14.25" x14ac:dyDescent="0.2">
      <c r="A29" s="52">
        <f t="shared" si="1"/>
        <v>45348</v>
      </c>
      <c r="B29" s="83">
        <f t="shared" si="0"/>
        <v>45348</v>
      </c>
      <c r="C29" s="42"/>
      <c r="D29" s="43"/>
      <c r="E29" s="224"/>
      <c r="F29" s="48"/>
      <c r="G29" s="20">
        <f t="shared" si="2"/>
        <v>0</v>
      </c>
      <c r="H29" s="1"/>
      <c r="I29" s="1"/>
      <c r="J29" s="2"/>
      <c r="K29" s="3"/>
    </row>
    <row r="30" spans="1:11" s="13" customFormat="1" ht="14.25" x14ac:dyDescent="0.2">
      <c r="A30" s="52">
        <f t="shared" si="1"/>
        <v>45349</v>
      </c>
      <c r="B30" s="83">
        <f t="shared" si="0"/>
        <v>45349</v>
      </c>
      <c r="C30" s="42"/>
      <c r="D30" s="43"/>
      <c r="E30" s="224"/>
      <c r="F30" s="48"/>
      <c r="G30" s="20">
        <f t="shared" si="2"/>
        <v>0</v>
      </c>
      <c r="H30" s="1"/>
      <c r="I30" s="1"/>
      <c r="J30" s="2"/>
      <c r="K30" s="3"/>
    </row>
    <row r="31" spans="1:11" s="13" customFormat="1" ht="14.25" x14ac:dyDescent="0.2">
      <c r="A31" s="52">
        <f t="shared" si="1"/>
        <v>45350</v>
      </c>
      <c r="B31" s="83">
        <f t="shared" si="0"/>
        <v>45350</v>
      </c>
      <c r="C31" s="42"/>
      <c r="D31" s="43"/>
      <c r="E31" s="224"/>
      <c r="F31" s="48"/>
      <c r="G31" s="20">
        <f t="shared" si="2"/>
        <v>0</v>
      </c>
      <c r="H31" s="1"/>
      <c r="I31" s="1"/>
      <c r="J31" s="2"/>
      <c r="K31" s="3"/>
    </row>
    <row r="32" spans="1:11" s="13" customFormat="1" ht="14.25" x14ac:dyDescent="0.2">
      <c r="A32" s="52">
        <f t="shared" si="1"/>
        <v>45351</v>
      </c>
      <c r="B32" s="83">
        <f t="shared" si="0"/>
        <v>45351</v>
      </c>
      <c r="C32" s="42"/>
      <c r="D32" s="43"/>
      <c r="E32" s="224"/>
      <c r="F32" s="48"/>
      <c r="G32" s="20">
        <f t="shared" si="2"/>
        <v>0</v>
      </c>
      <c r="H32" s="1"/>
      <c r="I32" s="1"/>
      <c r="J32" s="2"/>
      <c r="K32" s="3"/>
    </row>
    <row r="33" spans="1:12" s="13" customFormat="1" ht="14.25" x14ac:dyDescent="0.2">
      <c r="A33" s="52"/>
      <c r="B33" s="83"/>
      <c r="C33" s="63">
        <f>mars!A4</f>
        <v>45352</v>
      </c>
      <c r="D33" s="64">
        <f>mars!B4</f>
        <v>45352</v>
      </c>
      <c r="E33" s="225"/>
      <c r="F33" s="48"/>
      <c r="G33" s="65">
        <f>F33*0.75</f>
        <v>0</v>
      </c>
      <c r="H33" s="1"/>
      <c r="I33" s="1"/>
      <c r="J33" s="2"/>
      <c r="K33" s="3"/>
    </row>
    <row r="34" spans="1:12" s="13" customFormat="1" ht="14.25" x14ac:dyDescent="0.2">
      <c r="A34" s="52"/>
      <c r="B34" s="83"/>
      <c r="C34" s="44"/>
      <c r="D34" s="45"/>
      <c r="E34" s="226"/>
      <c r="F34" s="48"/>
      <c r="G34" s="66">
        <f>F34*0.75</f>
        <v>0</v>
      </c>
      <c r="H34" s="1"/>
      <c r="I34" s="1"/>
      <c r="J34" s="2"/>
      <c r="K34" s="3"/>
    </row>
    <row r="35" spans="1:12" s="13" customFormat="1" ht="15" x14ac:dyDescent="0.2">
      <c r="A35" s="49" t="str">
        <f>IF('table récapitulative'!H5&gt;0,"Déplacements en leçons","")</f>
        <v/>
      </c>
      <c r="B35" s="55"/>
      <c r="C35" s="44"/>
      <c r="D35" s="45"/>
      <c r="E35" s="39"/>
      <c r="F35" s="40" t="str">
        <f>IF(A35="","",'table récapitulative'!H5 * 'table récapitulative'!D8/12)</f>
        <v/>
      </c>
      <c r="G35" s="39"/>
      <c r="H35" s="39"/>
      <c r="I35" s="39"/>
      <c r="J35" s="39"/>
      <c r="K35" s="40"/>
    </row>
    <row r="36" spans="1:12" s="13" customFormat="1" ht="15" x14ac:dyDescent="0.2">
      <c r="A36" s="50" t="str">
        <f>IF('table récapitulative'!C13&gt;0,"Comptabilisation décharge horaire en heures","")</f>
        <v/>
      </c>
      <c r="B36" s="50"/>
      <c r="C36" s="44"/>
      <c r="D36" s="46"/>
      <c r="E36" s="227">
        <f>IF('table récapitulative'!C12&gt;0,1930/12*'table récapitulative'!O5,0)</f>
        <v>0</v>
      </c>
      <c r="F36" s="47"/>
      <c r="G36" s="51" t="str">
        <f>IF($A$36="","",1930/12*0.85*'table récapitulative'!$M$5)</f>
        <v/>
      </c>
      <c r="H36" s="41"/>
      <c r="I36" s="41"/>
      <c r="J36" s="141" t="str">
        <f>IF($A$36="","",1930/12*0.12*'table récapitulative'!$M$5)</f>
        <v/>
      </c>
      <c r="K36" s="142" t="str">
        <f>IF($A$36="","",1930/12*0.03*'table récapitulative'!$M$5)</f>
        <v/>
      </c>
    </row>
    <row r="37" spans="1:12" s="13" customFormat="1" ht="18.75" customHeight="1" thickBot="1" x14ac:dyDescent="0.3">
      <c r="A37" s="14" t="s">
        <v>47</v>
      </c>
      <c r="B37" s="56"/>
      <c r="C37" s="15"/>
      <c r="D37" s="15"/>
      <c r="E37" s="228">
        <f t="shared" ref="E37:K37" si="3">SUM(E4:E36)</f>
        <v>0</v>
      </c>
      <c r="F37" s="31">
        <f t="shared" si="3"/>
        <v>0</v>
      </c>
      <c r="G37" s="32">
        <f t="shared" si="3"/>
        <v>0</v>
      </c>
      <c r="H37" s="32">
        <f t="shared" si="3"/>
        <v>0</v>
      </c>
      <c r="I37" s="33">
        <f t="shared" si="3"/>
        <v>0</v>
      </c>
      <c r="J37" s="34">
        <f t="shared" si="3"/>
        <v>0</v>
      </c>
      <c r="K37" s="35">
        <f t="shared" si="3"/>
        <v>0</v>
      </c>
    </row>
    <row r="38" spans="1:12" ht="13.5" thickTop="1" x14ac:dyDescent="0.2">
      <c r="L38" s="8"/>
    </row>
    <row r="39" spans="1:12" ht="9.75" hidden="1" customHeight="1" x14ac:dyDescent="0.25">
      <c r="C39" s="18" t="s">
        <v>0</v>
      </c>
      <c r="D39" s="18"/>
      <c r="E39" s="18"/>
      <c r="F39" s="18"/>
      <c r="G39" s="19"/>
      <c r="H39" s="19"/>
      <c r="I39" s="19"/>
      <c r="J39" s="19"/>
      <c r="L39" s="8"/>
    </row>
    <row r="40" spans="1:12" ht="9.75" hidden="1" customHeight="1" x14ac:dyDescent="0.2">
      <c r="C40" s="18" t="s">
        <v>1</v>
      </c>
      <c r="D40" s="18"/>
      <c r="E40" s="18"/>
      <c r="F40" s="18"/>
      <c r="L40" s="8"/>
    </row>
    <row r="41" spans="1:12" ht="9.75" hidden="1" customHeight="1" x14ac:dyDescent="0.2">
      <c r="C41" s="18" t="s">
        <v>2</v>
      </c>
      <c r="D41" s="18"/>
      <c r="E41" s="18"/>
      <c r="F41" s="18"/>
      <c r="L41" s="8"/>
    </row>
    <row r="42" spans="1:12" ht="9.75" hidden="1" customHeight="1" x14ac:dyDescent="0.2">
      <c r="C42" s="18" t="s">
        <v>3</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algorithmName="SHA-512" hashValue="BzGsYIRTxgNuAUuKb5XPmUV4ozqbm9cB7YmZoWzZttWWXM0H9tSKDChYjaz480m0la1hSLGnmObKOXaJmwU6jg==" saltValue="YNPnb+BwZ8w29rqum3jNyg==" spinCount="100000" sheet="1" selectLockedCells="1"/>
  <mergeCells count="5">
    <mergeCell ref="A1:C1"/>
    <mergeCell ref="G2:I2"/>
    <mergeCell ref="C2:C3"/>
    <mergeCell ref="A2:A3"/>
    <mergeCell ref="D2:D3"/>
  </mergeCells>
  <phoneticPr fontId="0" type="noConversion"/>
  <conditionalFormatting sqref="A32">
    <cfRule type="cellIs" dxfId="2" priority="1" stopIfTrue="1" operator="equal">
      <formula>$C$33</formula>
    </cfRule>
  </conditionalFormatting>
  <conditionalFormatting sqref="B32">
    <cfRule type="cellIs" dxfId="1" priority="2" stopIfTrue="1" operator="equal">
      <formula>$D$33</formula>
    </cfRule>
  </conditionalFormatting>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4" fitToHeight="3" orientation="portrait" horizontalDpi="36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zoomScalePageLayoutView="70" workbookViewId="0">
      <selection activeCell="C4" sqref="C4"/>
    </sheetView>
  </sheetViews>
  <sheetFormatPr baseColWidth="10" defaultColWidth="16.28515625" defaultRowHeight="12.75" x14ac:dyDescent="0.2"/>
  <cols>
    <col min="1" max="1" width="5.140625" style="8" customWidth="1"/>
    <col min="2" max="2" width="5.7109375" style="16" customWidth="1"/>
    <col min="3" max="3" width="12.140625" style="16" customWidth="1"/>
    <col min="4" max="4" width="36.85546875" style="16" customWidth="1"/>
    <col min="5" max="5" width="8.28515625" style="16" bestFit="1" customWidth="1"/>
    <col min="6" max="6" width="11.710937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55">
        <f>'table récapitulative'!H2+ IF('table récapitulative'!F3="keinSchaltjahr",28,29)</f>
        <v>45352</v>
      </c>
      <c r="B1" s="255"/>
      <c r="C1" s="255"/>
      <c r="D1" s="4"/>
      <c r="E1" s="4"/>
      <c r="F1" s="62"/>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61" t="s">
        <v>45</v>
      </c>
      <c r="B2" s="53"/>
      <c r="C2" s="259" t="s">
        <v>46</v>
      </c>
      <c r="D2" s="259" t="s">
        <v>92</v>
      </c>
      <c r="E2" s="222" t="s">
        <v>133</v>
      </c>
      <c r="F2" s="36" t="s">
        <v>33</v>
      </c>
      <c r="G2" s="256" t="s">
        <v>52</v>
      </c>
      <c r="H2" s="257"/>
      <c r="I2" s="258"/>
      <c r="J2" s="25" t="s">
        <v>27</v>
      </c>
      <c r="K2" s="9" t="s">
        <v>54</v>
      </c>
      <c r="L2" s="10"/>
      <c r="M2" s="10"/>
    </row>
    <row r="3" spans="1:52" s="11" customFormat="1" ht="39" thickBot="1" x14ac:dyDescent="0.25">
      <c r="A3" s="263"/>
      <c r="B3" s="54"/>
      <c r="C3" s="260"/>
      <c r="D3" s="260"/>
      <c r="E3" s="223" t="s">
        <v>131</v>
      </c>
      <c r="F3" s="70" t="s">
        <v>48</v>
      </c>
      <c r="G3" s="84" t="s">
        <v>49</v>
      </c>
      <c r="H3" s="85" t="s">
        <v>50</v>
      </c>
      <c r="I3" s="86" t="s">
        <v>51</v>
      </c>
      <c r="J3" s="26" t="s">
        <v>55</v>
      </c>
      <c r="K3" s="12" t="s">
        <v>55</v>
      </c>
    </row>
    <row r="4" spans="1:52" s="13" customFormat="1" ht="14.25" x14ac:dyDescent="0.2">
      <c r="A4" s="52">
        <f>A1</f>
        <v>45352</v>
      </c>
      <c r="B4" s="83">
        <f t="shared" ref="B4:B34" si="0">A4</f>
        <v>45352</v>
      </c>
      <c r="C4" s="42"/>
      <c r="D4" s="43"/>
      <c r="E4" s="224"/>
      <c r="F4" s="48"/>
      <c r="G4" s="20">
        <f>F4*0.75</f>
        <v>0</v>
      </c>
      <c r="H4" s="1"/>
      <c r="I4" s="1"/>
      <c r="J4" s="2"/>
      <c r="K4" s="3"/>
    </row>
    <row r="5" spans="1:52" s="13" customFormat="1" ht="14.25" x14ac:dyDescent="0.2">
      <c r="A5" s="52">
        <f t="shared" ref="A5:A34" si="1">A4+1</f>
        <v>45353</v>
      </c>
      <c r="B5" s="83">
        <f t="shared" si="0"/>
        <v>45353</v>
      </c>
      <c r="C5" s="42"/>
      <c r="D5" s="43"/>
      <c r="E5" s="224"/>
      <c r="F5" s="48"/>
      <c r="G5" s="20">
        <f t="shared" ref="G5:G33" si="2">F5*0.75</f>
        <v>0</v>
      </c>
      <c r="H5" s="1"/>
      <c r="I5" s="1"/>
      <c r="J5" s="2"/>
      <c r="K5" s="3"/>
    </row>
    <row r="6" spans="1:52" s="13" customFormat="1" ht="14.25" x14ac:dyDescent="0.2">
      <c r="A6" s="52">
        <f t="shared" si="1"/>
        <v>45354</v>
      </c>
      <c r="B6" s="83">
        <f t="shared" si="0"/>
        <v>45354</v>
      </c>
      <c r="C6" s="42"/>
      <c r="D6" s="43"/>
      <c r="E6" s="224"/>
      <c r="F6" s="48"/>
      <c r="G6" s="20">
        <f t="shared" si="2"/>
        <v>0</v>
      </c>
      <c r="H6" s="1"/>
      <c r="I6" s="1"/>
      <c r="J6" s="2"/>
      <c r="K6" s="3"/>
    </row>
    <row r="7" spans="1:52" s="13" customFormat="1" ht="14.25" x14ac:dyDescent="0.2">
      <c r="A7" s="52">
        <f t="shared" si="1"/>
        <v>45355</v>
      </c>
      <c r="B7" s="83">
        <f t="shared" si="0"/>
        <v>45355</v>
      </c>
      <c r="C7" s="42"/>
      <c r="D7" s="43"/>
      <c r="E7" s="224"/>
      <c r="F7" s="48"/>
      <c r="G7" s="20">
        <f t="shared" si="2"/>
        <v>0</v>
      </c>
      <c r="H7" s="1"/>
      <c r="I7" s="1"/>
      <c r="J7" s="2"/>
      <c r="K7" s="3"/>
    </row>
    <row r="8" spans="1:52" s="13" customFormat="1" ht="14.25" x14ac:dyDescent="0.2">
      <c r="A8" s="52">
        <f t="shared" si="1"/>
        <v>45356</v>
      </c>
      <c r="B8" s="83">
        <f t="shared" si="0"/>
        <v>45356</v>
      </c>
      <c r="C8" s="42"/>
      <c r="D8" s="43"/>
      <c r="E8" s="224"/>
      <c r="F8" s="48"/>
      <c r="G8" s="20">
        <f t="shared" si="2"/>
        <v>0</v>
      </c>
      <c r="H8" s="1"/>
      <c r="I8" s="1"/>
      <c r="J8" s="2"/>
      <c r="K8" s="3"/>
    </row>
    <row r="9" spans="1:52" s="13" customFormat="1" ht="14.25" x14ac:dyDescent="0.2">
      <c r="A9" s="52">
        <f t="shared" si="1"/>
        <v>45357</v>
      </c>
      <c r="B9" s="83">
        <f t="shared" si="0"/>
        <v>45357</v>
      </c>
      <c r="C9" s="42"/>
      <c r="D9" s="43"/>
      <c r="E9" s="224"/>
      <c r="F9" s="48"/>
      <c r="G9" s="20">
        <f t="shared" si="2"/>
        <v>0</v>
      </c>
      <c r="H9" s="1"/>
      <c r="I9" s="1"/>
      <c r="J9" s="2"/>
      <c r="K9" s="3"/>
    </row>
    <row r="10" spans="1:52" s="13" customFormat="1" ht="14.25" x14ac:dyDescent="0.2">
      <c r="A10" s="52">
        <f t="shared" si="1"/>
        <v>45358</v>
      </c>
      <c r="B10" s="83">
        <f t="shared" si="0"/>
        <v>45358</v>
      </c>
      <c r="C10" s="42"/>
      <c r="D10" s="43"/>
      <c r="E10" s="224"/>
      <c r="F10" s="48"/>
      <c r="G10" s="20">
        <f t="shared" si="2"/>
        <v>0</v>
      </c>
      <c r="H10" s="1"/>
      <c r="I10" s="1"/>
      <c r="J10" s="2"/>
      <c r="K10" s="3"/>
    </row>
    <row r="11" spans="1:52" s="13" customFormat="1" ht="14.25" x14ac:dyDescent="0.2">
      <c r="A11" s="52">
        <f t="shared" si="1"/>
        <v>45359</v>
      </c>
      <c r="B11" s="83">
        <f t="shared" si="0"/>
        <v>45359</v>
      </c>
      <c r="C11" s="42"/>
      <c r="D11" s="43"/>
      <c r="E11" s="224"/>
      <c r="F11" s="48"/>
      <c r="G11" s="20">
        <f t="shared" si="2"/>
        <v>0</v>
      </c>
      <c r="H11" s="1"/>
      <c r="I11" s="1"/>
      <c r="J11" s="2"/>
      <c r="K11" s="3"/>
    </row>
    <row r="12" spans="1:52" s="13" customFormat="1" ht="14.25" x14ac:dyDescent="0.2">
      <c r="A12" s="52">
        <f t="shared" si="1"/>
        <v>45360</v>
      </c>
      <c r="B12" s="83">
        <f t="shared" si="0"/>
        <v>45360</v>
      </c>
      <c r="C12" s="42"/>
      <c r="D12" s="43"/>
      <c r="E12" s="224"/>
      <c r="F12" s="48"/>
      <c r="G12" s="20">
        <f t="shared" si="2"/>
        <v>0</v>
      </c>
      <c r="H12" s="1"/>
      <c r="I12" s="1"/>
      <c r="J12" s="2"/>
      <c r="K12" s="3"/>
    </row>
    <row r="13" spans="1:52" s="13" customFormat="1" ht="14.25" x14ac:dyDescent="0.2">
      <c r="A13" s="52">
        <f t="shared" si="1"/>
        <v>45361</v>
      </c>
      <c r="B13" s="83">
        <f t="shared" si="0"/>
        <v>45361</v>
      </c>
      <c r="C13" s="42"/>
      <c r="D13" s="43"/>
      <c r="E13" s="224"/>
      <c r="F13" s="48"/>
      <c r="G13" s="20">
        <f t="shared" si="2"/>
        <v>0</v>
      </c>
      <c r="H13" s="1"/>
      <c r="I13" s="1"/>
      <c r="J13" s="2"/>
      <c r="K13" s="3"/>
    </row>
    <row r="14" spans="1:52" s="13" customFormat="1" ht="14.25" x14ac:dyDescent="0.2">
      <c r="A14" s="52">
        <f t="shared" si="1"/>
        <v>45362</v>
      </c>
      <c r="B14" s="83">
        <f t="shared" si="0"/>
        <v>45362</v>
      </c>
      <c r="C14" s="42"/>
      <c r="D14" s="43"/>
      <c r="E14" s="224"/>
      <c r="F14" s="48"/>
      <c r="G14" s="20">
        <f t="shared" si="2"/>
        <v>0</v>
      </c>
      <c r="H14" s="1"/>
      <c r="I14" s="1"/>
      <c r="J14" s="2"/>
      <c r="K14" s="3"/>
    </row>
    <row r="15" spans="1:52" s="13" customFormat="1" ht="14.25" x14ac:dyDescent="0.2">
      <c r="A15" s="52">
        <f t="shared" si="1"/>
        <v>45363</v>
      </c>
      <c r="B15" s="83">
        <f t="shared" si="0"/>
        <v>45363</v>
      </c>
      <c r="C15" s="42"/>
      <c r="D15" s="43"/>
      <c r="E15" s="224"/>
      <c r="F15" s="48"/>
      <c r="G15" s="20">
        <f t="shared" si="2"/>
        <v>0</v>
      </c>
      <c r="H15" s="1"/>
      <c r="I15" s="1"/>
      <c r="J15" s="2"/>
      <c r="K15" s="3"/>
    </row>
    <row r="16" spans="1:52" s="13" customFormat="1" ht="14.25" x14ac:dyDescent="0.2">
      <c r="A16" s="52">
        <f t="shared" si="1"/>
        <v>45364</v>
      </c>
      <c r="B16" s="83">
        <f t="shared" si="0"/>
        <v>45364</v>
      </c>
      <c r="C16" s="42"/>
      <c r="D16" s="43"/>
      <c r="E16" s="224"/>
      <c r="F16" s="48"/>
      <c r="G16" s="20">
        <f t="shared" si="2"/>
        <v>0</v>
      </c>
      <c r="H16" s="1"/>
      <c r="I16" s="1"/>
      <c r="J16" s="2"/>
      <c r="K16" s="3"/>
    </row>
    <row r="17" spans="1:11" s="13" customFormat="1" ht="14.25" x14ac:dyDescent="0.2">
      <c r="A17" s="52">
        <f t="shared" si="1"/>
        <v>45365</v>
      </c>
      <c r="B17" s="83">
        <f t="shared" si="0"/>
        <v>45365</v>
      </c>
      <c r="C17" s="42"/>
      <c r="D17" s="43"/>
      <c r="E17" s="224"/>
      <c r="F17" s="48"/>
      <c r="G17" s="20">
        <f t="shared" si="2"/>
        <v>0</v>
      </c>
      <c r="H17" s="1"/>
      <c r="I17" s="1"/>
      <c r="J17" s="2"/>
      <c r="K17" s="3"/>
    </row>
    <row r="18" spans="1:11" s="13" customFormat="1" ht="14.25" x14ac:dyDescent="0.2">
      <c r="A18" s="52">
        <f t="shared" si="1"/>
        <v>45366</v>
      </c>
      <c r="B18" s="83">
        <f t="shared" si="0"/>
        <v>45366</v>
      </c>
      <c r="C18" s="42"/>
      <c r="D18" s="43"/>
      <c r="E18" s="224"/>
      <c r="F18" s="48"/>
      <c r="G18" s="20">
        <f t="shared" si="2"/>
        <v>0</v>
      </c>
      <c r="H18" s="1"/>
      <c r="I18" s="1"/>
      <c r="J18" s="2"/>
      <c r="K18" s="3"/>
    </row>
    <row r="19" spans="1:11" s="13" customFormat="1" ht="14.25" x14ac:dyDescent="0.2">
      <c r="A19" s="52">
        <f t="shared" si="1"/>
        <v>45367</v>
      </c>
      <c r="B19" s="83">
        <f t="shared" si="0"/>
        <v>45367</v>
      </c>
      <c r="C19" s="42"/>
      <c r="D19" s="43"/>
      <c r="E19" s="224"/>
      <c r="F19" s="48"/>
      <c r="G19" s="20">
        <f t="shared" si="2"/>
        <v>0</v>
      </c>
      <c r="H19" s="1"/>
      <c r="I19" s="1"/>
      <c r="J19" s="2"/>
      <c r="K19" s="3"/>
    </row>
    <row r="20" spans="1:11" s="13" customFormat="1" ht="14.25" x14ac:dyDescent="0.2">
      <c r="A20" s="52">
        <f t="shared" si="1"/>
        <v>45368</v>
      </c>
      <c r="B20" s="83">
        <f t="shared" si="0"/>
        <v>45368</v>
      </c>
      <c r="C20" s="42"/>
      <c r="D20" s="43"/>
      <c r="E20" s="224"/>
      <c r="F20" s="48"/>
      <c r="G20" s="20">
        <f t="shared" si="2"/>
        <v>0</v>
      </c>
      <c r="H20" s="1"/>
      <c r="I20" s="1"/>
      <c r="J20" s="2"/>
      <c r="K20" s="3"/>
    </row>
    <row r="21" spans="1:11" s="13" customFormat="1" ht="14.25" x14ac:dyDescent="0.2">
      <c r="A21" s="52">
        <f t="shared" si="1"/>
        <v>45369</v>
      </c>
      <c r="B21" s="83">
        <f t="shared" si="0"/>
        <v>45369</v>
      </c>
      <c r="C21" s="42"/>
      <c r="D21" s="43"/>
      <c r="E21" s="224"/>
      <c r="F21" s="48"/>
      <c r="G21" s="20">
        <f t="shared" si="2"/>
        <v>0</v>
      </c>
      <c r="H21" s="1"/>
      <c r="I21" s="1"/>
      <c r="J21" s="2"/>
      <c r="K21" s="3"/>
    </row>
    <row r="22" spans="1:11" s="13" customFormat="1" ht="14.25" x14ac:dyDescent="0.2">
      <c r="A22" s="52">
        <f t="shared" si="1"/>
        <v>45370</v>
      </c>
      <c r="B22" s="83">
        <f t="shared" si="0"/>
        <v>45370</v>
      </c>
      <c r="C22" s="42"/>
      <c r="D22" s="43"/>
      <c r="E22" s="224"/>
      <c r="F22" s="48"/>
      <c r="G22" s="20">
        <f t="shared" si="2"/>
        <v>0</v>
      </c>
      <c r="H22" s="1"/>
      <c r="I22" s="1"/>
      <c r="J22" s="2"/>
      <c r="K22" s="3"/>
    </row>
    <row r="23" spans="1:11" s="13" customFormat="1" ht="14.25" x14ac:dyDescent="0.2">
      <c r="A23" s="52">
        <f t="shared" si="1"/>
        <v>45371</v>
      </c>
      <c r="B23" s="83">
        <f t="shared" si="0"/>
        <v>45371</v>
      </c>
      <c r="C23" s="42"/>
      <c r="D23" s="43"/>
      <c r="E23" s="224"/>
      <c r="F23" s="48"/>
      <c r="G23" s="20">
        <f t="shared" si="2"/>
        <v>0</v>
      </c>
      <c r="H23" s="1"/>
      <c r="I23" s="1"/>
      <c r="J23" s="2"/>
      <c r="K23" s="3"/>
    </row>
    <row r="24" spans="1:11" s="13" customFormat="1" ht="14.25" x14ac:dyDescent="0.2">
      <c r="A24" s="52">
        <f t="shared" si="1"/>
        <v>45372</v>
      </c>
      <c r="B24" s="83">
        <f t="shared" si="0"/>
        <v>45372</v>
      </c>
      <c r="C24" s="42"/>
      <c r="D24" s="43"/>
      <c r="E24" s="224"/>
      <c r="F24" s="48"/>
      <c r="G24" s="20">
        <f t="shared" si="2"/>
        <v>0</v>
      </c>
      <c r="H24" s="1"/>
      <c r="I24" s="1"/>
      <c r="J24" s="2"/>
      <c r="K24" s="3"/>
    </row>
    <row r="25" spans="1:11" s="13" customFormat="1" ht="14.25" x14ac:dyDescent="0.2">
      <c r="A25" s="52">
        <f t="shared" si="1"/>
        <v>45373</v>
      </c>
      <c r="B25" s="83">
        <f t="shared" si="0"/>
        <v>45373</v>
      </c>
      <c r="C25" s="42"/>
      <c r="D25" s="43"/>
      <c r="E25" s="224"/>
      <c r="F25" s="48"/>
      <c r="G25" s="20">
        <f t="shared" si="2"/>
        <v>0</v>
      </c>
      <c r="H25" s="1"/>
      <c r="I25" s="1"/>
      <c r="J25" s="2"/>
      <c r="K25" s="3"/>
    </row>
    <row r="26" spans="1:11" s="13" customFormat="1" ht="14.25" x14ac:dyDescent="0.2">
      <c r="A26" s="52">
        <f t="shared" si="1"/>
        <v>45374</v>
      </c>
      <c r="B26" s="83">
        <f t="shared" si="0"/>
        <v>45374</v>
      </c>
      <c r="C26" s="42"/>
      <c r="D26" s="43"/>
      <c r="E26" s="224"/>
      <c r="F26" s="48"/>
      <c r="G26" s="20">
        <f t="shared" si="2"/>
        <v>0</v>
      </c>
      <c r="H26" s="1"/>
      <c r="I26" s="1"/>
      <c r="J26" s="2"/>
      <c r="K26" s="3"/>
    </row>
    <row r="27" spans="1:11" s="13" customFormat="1" ht="14.25" x14ac:dyDescent="0.2">
      <c r="A27" s="52">
        <f t="shared" si="1"/>
        <v>45375</v>
      </c>
      <c r="B27" s="83">
        <f t="shared" si="0"/>
        <v>45375</v>
      </c>
      <c r="C27" s="42"/>
      <c r="D27" s="43"/>
      <c r="E27" s="224"/>
      <c r="F27" s="48"/>
      <c r="G27" s="20">
        <f t="shared" si="2"/>
        <v>0</v>
      </c>
      <c r="H27" s="1"/>
      <c r="I27" s="1"/>
      <c r="J27" s="2"/>
      <c r="K27" s="3"/>
    </row>
    <row r="28" spans="1:11" s="13" customFormat="1" ht="14.25" x14ac:dyDescent="0.2">
      <c r="A28" s="52">
        <f t="shared" si="1"/>
        <v>45376</v>
      </c>
      <c r="B28" s="83">
        <f t="shared" si="0"/>
        <v>45376</v>
      </c>
      <c r="C28" s="42"/>
      <c r="D28" s="43"/>
      <c r="E28" s="224"/>
      <c r="F28" s="48"/>
      <c r="G28" s="20">
        <f t="shared" si="2"/>
        <v>0</v>
      </c>
      <c r="H28" s="1"/>
      <c r="I28" s="1"/>
      <c r="J28" s="2"/>
      <c r="K28" s="3"/>
    </row>
    <row r="29" spans="1:11" s="13" customFormat="1" ht="14.25" x14ac:dyDescent="0.2">
      <c r="A29" s="52">
        <f t="shared" si="1"/>
        <v>45377</v>
      </c>
      <c r="B29" s="83">
        <f t="shared" si="0"/>
        <v>45377</v>
      </c>
      <c r="C29" s="42"/>
      <c r="D29" s="43"/>
      <c r="E29" s="224"/>
      <c r="F29" s="48"/>
      <c r="G29" s="20">
        <f t="shared" si="2"/>
        <v>0</v>
      </c>
      <c r="H29" s="1"/>
      <c r="I29" s="1"/>
      <c r="J29" s="2"/>
      <c r="K29" s="3"/>
    </row>
    <row r="30" spans="1:11" s="13" customFormat="1" ht="14.25" x14ac:dyDescent="0.2">
      <c r="A30" s="52">
        <f t="shared" si="1"/>
        <v>45378</v>
      </c>
      <c r="B30" s="83">
        <f t="shared" si="0"/>
        <v>45378</v>
      </c>
      <c r="C30" s="42"/>
      <c r="D30" s="43"/>
      <c r="E30" s="224"/>
      <c r="F30" s="48"/>
      <c r="G30" s="20">
        <f t="shared" si="2"/>
        <v>0</v>
      </c>
      <c r="H30" s="1"/>
      <c r="I30" s="1"/>
      <c r="J30" s="2"/>
      <c r="K30" s="3"/>
    </row>
    <row r="31" spans="1:11" s="13" customFormat="1" ht="14.25" x14ac:dyDescent="0.2">
      <c r="A31" s="52">
        <f t="shared" si="1"/>
        <v>45379</v>
      </c>
      <c r="B31" s="83">
        <f t="shared" si="0"/>
        <v>45379</v>
      </c>
      <c r="C31" s="42"/>
      <c r="D31" s="43"/>
      <c r="E31" s="224"/>
      <c r="F31" s="48"/>
      <c r="G31" s="20">
        <f t="shared" si="2"/>
        <v>0</v>
      </c>
      <c r="H31" s="1"/>
      <c r="I31" s="1"/>
      <c r="J31" s="2"/>
      <c r="K31" s="3"/>
    </row>
    <row r="32" spans="1:11" s="13" customFormat="1" ht="14.25" x14ac:dyDescent="0.2">
      <c r="A32" s="52">
        <f t="shared" si="1"/>
        <v>45380</v>
      </c>
      <c r="B32" s="83">
        <f t="shared" si="0"/>
        <v>45380</v>
      </c>
      <c r="C32" s="42"/>
      <c r="D32" s="43"/>
      <c r="E32" s="224"/>
      <c r="F32" s="48"/>
      <c r="G32" s="20">
        <f t="shared" si="2"/>
        <v>0</v>
      </c>
      <c r="H32" s="1"/>
      <c r="I32" s="1"/>
      <c r="J32" s="2"/>
      <c r="K32" s="3"/>
    </row>
    <row r="33" spans="1:12" s="13" customFormat="1" ht="14.25" x14ac:dyDescent="0.2">
      <c r="A33" s="52">
        <f t="shared" si="1"/>
        <v>45381</v>
      </c>
      <c r="B33" s="83">
        <f t="shared" si="0"/>
        <v>45381</v>
      </c>
      <c r="C33" s="42"/>
      <c r="D33" s="43"/>
      <c r="E33" s="224"/>
      <c r="F33" s="48"/>
      <c r="G33" s="20">
        <f t="shared" si="2"/>
        <v>0</v>
      </c>
      <c r="H33" s="1"/>
      <c r="I33" s="1"/>
      <c r="J33" s="2"/>
      <c r="K33" s="3"/>
    </row>
    <row r="34" spans="1:12" s="13" customFormat="1" ht="14.25" x14ac:dyDescent="0.2">
      <c r="A34" s="52">
        <f t="shared" si="1"/>
        <v>45382</v>
      </c>
      <c r="B34" s="83">
        <f t="shared" si="0"/>
        <v>45382</v>
      </c>
      <c r="C34" s="42"/>
      <c r="D34" s="43"/>
      <c r="E34" s="224"/>
      <c r="F34" s="48"/>
      <c r="G34" s="37">
        <f>F34*0.75</f>
        <v>0</v>
      </c>
      <c r="H34" s="1"/>
      <c r="I34" s="1"/>
      <c r="J34" s="2"/>
      <c r="K34" s="3"/>
    </row>
    <row r="35" spans="1:12" s="13" customFormat="1" ht="15" x14ac:dyDescent="0.2">
      <c r="A35" s="49" t="str">
        <f>IF('table récapitulative'!H5&gt;0,"Déplacements en leçons","")</f>
        <v/>
      </c>
      <c r="B35" s="55"/>
      <c r="C35" s="44"/>
      <c r="D35" s="45"/>
      <c r="E35" s="39"/>
      <c r="F35" s="40" t="str">
        <f>IF(A35="","",'table récapitulative'!H5 * 'table récapitulative'!D8/12)</f>
        <v/>
      </c>
      <c r="G35" s="39"/>
      <c r="H35" s="39"/>
      <c r="I35" s="39"/>
      <c r="J35" s="39"/>
      <c r="K35" s="40"/>
    </row>
    <row r="36" spans="1:12" s="13" customFormat="1" ht="15" x14ac:dyDescent="0.2">
      <c r="A36" s="50" t="str">
        <f>IF('table récapitulative'!C13&gt;0,"Comptabilisation décharge horaire en heures","")</f>
        <v/>
      </c>
      <c r="B36" s="50"/>
      <c r="C36" s="44"/>
      <c r="D36" s="46"/>
      <c r="E36" s="227">
        <f>IF('table récapitulative'!C12&gt;0,1930/12*'table récapitulative'!O5,0)</f>
        <v>0</v>
      </c>
      <c r="F36" s="47"/>
      <c r="G36" s="51" t="str">
        <f>IF($A$36="","",1930/12*0.85*'table récapitulative'!$M$5)</f>
        <v/>
      </c>
      <c r="H36" s="41"/>
      <c r="I36" s="41"/>
      <c r="J36" s="141" t="str">
        <f>IF($A$36="","",1930/12*0.12*'table récapitulative'!$M$5)</f>
        <v/>
      </c>
      <c r="K36" s="142" t="str">
        <f>IF($A$36="","",1930/12*0.03*'table récapitulative'!$M$5)</f>
        <v/>
      </c>
    </row>
    <row r="37" spans="1:12" s="13" customFormat="1" ht="18.75" customHeight="1" thickBot="1" x14ac:dyDescent="0.3">
      <c r="A37" s="14" t="s">
        <v>47</v>
      </c>
      <c r="B37" s="56"/>
      <c r="C37" s="15"/>
      <c r="D37" s="15"/>
      <c r="E37" s="228">
        <f t="shared" ref="E37:K37" si="3">SUM(E4:E36)</f>
        <v>0</v>
      </c>
      <c r="F37" s="31">
        <f t="shared" si="3"/>
        <v>0</v>
      </c>
      <c r="G37" s="32">
        <f t="shared" si="3"/>
        <v>0</v>
      </c>
      <c r="H37" s="32">
        <f t="shared" si="3"/>
        <v>0</v>
      </c>
      <c r="I37" s="33">
        <f t="shared" si="3"/>
        <v>0</v>
      </c>
      <c r="J37" s="34">
        <f t="shared" si="3"/>
        <v>0</v>
      </c>
      <c r="K37" s="35">
        <f t="shared" si="3"/>
        <v>0</v>
      </c>
    </row>
    <row r="38" spans="1:12" ht="13.5" thickTop="1" x14ac:dyDescent="0.2">
      <c r="L38" s="8"/>
    </row>
    <row r="39" spans="1:12" ht="9.75" hidden="1" customHeight="1" x14ac:dyDescent="0.25">
      <c r="C39" s="18" t="s">
        <v>0</v>
      </c>
      <c r="D39" s="18"/>
      <c r="E39" s="18"/>
      <c r="F39" s="18"/>
      <c r="G39" s="19"/>
      <c r="H39" s="19"/>
      <c r="I39" s="19"/>
      <c r="J39" s="19"/>
      <c r="L39" s="8"/>
    </row>
    <row r="40" spans="1:12" ht="9.75" hidden="1" customHeight="1" x14ac:dyDescent="0.2">
      <c r="C40" s="18" t="s">
        <v>1</v>
      </c>
      <c r="D40" s="18"/>
      <c r="E40" s="18"/>
      <c r="F40" s="18"/>
      <c r="L40" s="8"/>
    </row>
    <row r="41" spans="1:12" ht="9.75" hidden="1" customHeight="1" x14ac:dyDescent="0.2">
      <c r="C41" s="18" t="s">
        <v>2</v>
      </c>
      <c r="D41" s="18"/>
      <c r="E41" s="18"/>
      <c r="F41" s="18"/>
      <c r="L41" s="8"/>
    </row>
    <row r="42" spans="1:12" ht="9.75" hidden="1" customHeight="1" x14ac:dyDescent="0.2">
      <c r="C42" s="18" t="s">
        <v>3</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algorithmName="SHA-512" hashValue="AjZM1unSNlgdKfKju3dOBgRA3p35WCmwtjoBfYSn5HLjCAgF5n9cYyAcW8N4gcu10WX7+byz0QlksenwCo0ltg==" saltValue="W+NpCJmhNmQTfFm1w0lOmA==" spinCount="100000" sheet="1" selectLockedCells="1"/>
  <mergeCells count="5">
    <mergeCell ref="A1:C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4" fitToHeight="3" orientation="portrait" horizontalDpi="36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zoomScalePageLayoutView="70" workbookViewId="0">
      <selection activeCell="C4" sqref="C4"/>
    </sheetView>
  </sheetViews>
  <sheetFormatPr baseColWidth="10" defaultColWidth="16.28515625" defaultRowHeight="12.75" x14ac:dyDescent="0.2"/>
  <cols>
    <col min="1" max="1" width="5.140625" style="8" customWidth="1"/>
    <col min="2" max="2" width="5.7109375" style="16" customWidth="1"/>
    <col min="3" max="3" width="12.140625" style="16" customWidth="1"/>
    <col min="4" max="4" width="36.85546875" style="16" customWidth="1"/>
    <col min="5" max="5" width="8.28515625" style="16" bestFit="1" customWidth="1"/>
    <col min="6" max="6" width="11.710937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55">
        <f>mars!A1+31</f>
        <v>45383</v>
      </c>
      <c r="B1" s="255"/>
      <c r="C1" s="255"/>
      <c r="D1" s="4"/>
      <c r="E1" s="4"/>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61" t="s">
        <v>45</v>
      </c>
      <c r="B2" s="53"/>
      <c r="C2" s="259" t="s">
        <v>46</v>
      </c>
      <c r="D2" s="259" t="s">
        <v>92</v>
      </c>
      <c r="E2" s="222" t="s">
        <v>133</v>
      </c>
      <c r="F2" s="36" t="s">
        <v>33</v>
      </c>
      <c r="G2" s="256" t="s">
        <v>52</v>
      </c>
      <c r="H2" s="257"/>
      <c r="I2" s="258"/>
      <c r="J2" s="25" t="s">
        <v>27</v>
      </c>
      <c r="K2" s="9" t="s">
        <v>54</v>
      </c>
      <c r="L2" s="10"/>
      <c r="M2" s="10"/>
    </row>
    <row r="3" spans="1:52" s="11" customFormat="1" ht="39" thickBot="1" x14ac:dyDescent="0.25">
      <c r="A3" s="262"/>
      <c r="B3" s="54"/>
      <c r="C3" s="260"/>
      <c r="D3" s="260"/>
      <c r="E3" s="223" t="s">
        <v>131</v>
      </c>
      <c r="F3" s="70" t="s">
        <v>48</v>
      </c>
      <c r="G3" s="84" t="s">
        <v>49</v>
      </c>
      <c r="H3" s="85" t="s">
        <v>50</v>
      </c>
      <c r="I3" s="86" t="s">
        <v>51</v>
      </c>
      <c r="J3" s="26" t="s">
        <v>55</v>
      </c>
      <c r="K3" s="12" t="s">
        <v>55</v>
      </c>
    </row>
    <row r="4" spans="1:52" s="13" customFormat="1" ht="14.25" x14ac:dyDescent="0.2">
      <c r="A4" s="52">
        <f>A1</f>
        <v>45383</v>
      </c>
      <c r="B4" s="83">
        <f t="shared" ref="B4:B33" si="0">A4</f>
        <v>45383</v>
      </c>
      <c r="C4" s="42"/>
      <c r="D4" s="43"/>
      <c r="E4" s="224"/>
      <c r="F4" s="48"/>
      <c r="G4" s="20">
        <f>F4*0.75</f>
        <v>0</v>
      </c>
      <c r="H4" s="1"/>
      <c r="I4" s="1"/>
      <c r="J4" s="2"/>
      <c r="K4" s="3"/>
    </row>
    <row r="5" spans="1:52" s="13" customFormat="1" ht="14.25" x14ac:dyDescent="0.2">
      <c r="A5" s="52">
        <f t="shared" ref="A5:A33" si="1">A4+1</f>
        <v>45384</v>
      </c>
      <c r="B5" s="83">
        <f t="shared" si="0"/>
        <v>45384</v>
      </c>
      <c r="C5" s="42"/>
      <c r="D5" s="43"/>
      <c r="E5" s="224"/>
      <c r="F5" s="48"/>
      <c r="G5" s="20">
        <f t="shared" ref="G5:G33" si="2">F5*0.75</f>
        <v>0</v>
      </c>
      <c r="H5" s="1"/>
      <c r="I5" s="1"/>
      <c r="J5" s="2"/>
      <c r="K5" s="3"/>
    </row>
    <row r="6" spans="1:52" s="13" customFormat="1" ht="14.25" x14ac:dyDescent="0.2">
      <c r="A6" s="52">
        <f t="shared" si="1"/>
        <v>45385</v>
      </c>
      <c r="B6" s="83">
        <f t="shared" si="0"/>
        <v>45385</v>
      </c>
      <c r="C6" s="42"/>
      <c r="D6" s="43"/>
      <c r="E6" s="224"/>
      <c r="F6" s="48"/>
      <c r="G6" s="20">
        <f t="shared" si="2"/>
        <v>0</v>
      </c>
      <c r="H6" s="1"/>
      <c r="I6" s="1"/>
      <c r="J6" s="2"/>
      <c r="K6" s="3"/>
    </row>
    <row r="7" spans="1:52" s="13" customFormat="1" ht="14.25" x14ac:dyDescent="0.2">
      <c r="A7" s="52">
        <f t="shared" si="1"/>
        <v>45386</v>
      </c>
      <c r="B7" s="83">
        <f t="shared" si="0"/>
        <v>45386</v>
      </c>
      <c r="C7" s="42"/>
      <c r="D7" s="43"/>
      <c r="E7" s="224"/>
      <c r="F7" s="48"/>
      <c r="G7" s="20">
        <f t="shared" si="2"/>
        <v>0</v>
      </c>
      <c r="H7" s="1"/>
      <c r="I7" s="1"/>
      <c r="J7" s="2"/>
      <c r="K7" s="3"/>
    </row>
    <row r="8" spans="1:52" s="13" customFormat="1" ht="14.25" x14ac:dyDescent="0.2">
      <c r="A8" s="52">
        <f t="shared" si="1"/>
        <v>45387</v>
      </c>
      <c r="B8" s="83">
        <f t="shared" si="0"/>
        <v>45387</v>
      </c>
      <c r="C8" s="42"/>
      <c r="D8" s="43"/>
      <c r="E8" s="224"/>
      <c r="F8" s="48"/>
      <c r="G8" s="20">
        <f t="shared" si="2"/>
        <v>0</v>
      </c>
      <c r="H8" s="1"/>
      <c r="I8" s="1"/>
      <c r="J8" s="2"/>
      <c r="K8" s="3"/>
    </row>
    <row r="9" spans="1:52" s="13" customFormat="1" ht="14.25" x14ac:dyDescent="0.2">
      <c r="A9" s="52">
        <f t="shared" si="1"/>
        <v>45388</v>
      </c>
      <c r="B9" s="83">
        <f t="shared" si="0"/>
        <v>45388</v>
      </c>
      <c r="C9" s="42"/>
      <c r="D9" s="43"/>
      <c r="E9" s="224"/>
      <c r="F9" s="48"/>
      <c r="G9" s="20">
        <f t="shared" si="2"/>
        <v>0</v>
      </c>
      <c r="H9" s="1"/>
      <c r="I9" s="1"/>
      <c r="J9" s="2"/>
      <c r="K9" s="3"/>
    </row>
    <row r="10" spans="1:52" s="13" customFormat="1" ht="14.25" x14ac:dyDescent="0.2">
      <c r="A10" s="52">
        <f t="shared" si="1"/>
        <v>45389</v>
      </c>
      <c r="B10" s="83">
        <f t="shared" si="0"/>
        <v>45389</v>
      </c>
      <c r="C10" s="42"/>
      <c r="D10" s="43"/>
      <c r="E10" s="224"/>
      <c r="F10" s="48"/>
      <c r="G10" s="20">
        <f t="shared" si="2"/>
        <v>0</v>
      </c>
      <c r="H10" s="1"/>
      <c r="I10" s="1"/>
      <c r="J10" s="2"/>
      <c r="K10" s="3"/>
    </row>
    <row r="11" spans="1:52" s="13" customFormat="1" ht="14.25" x14ac:dyDescent="0.2">
      <c r="A11" s="52">
        <f t="shared" si="1"/>
        <v>45390</v>
      </c>
      <c r="B11" s="83">
        <f t="shared" si="0"/>
        <v>45390</v>
      </c>
      <c r="C11" s="42"/>
      <c r="D11" s="43"/>
      <c r="E11" s="224"/>
      <c r="F11" s="48"/>
      <c r="G11" s="20">
        <f t="shared" si="2"/>
        <v>0</v>
      </c>
      <c r="H11" s="1"/>
      <c r="I11" s="1"/>
      <c r="J11" s="2"/>
      <c r="K11" s="3"/>
    </row>
    <row r="12" spans="1:52" s="13" customFormat="1" ht="14.25" x14ac:dyDescent="0.2">
      <c r="A12" s="52">
        <f t="shared" si="1"/>
        <v>45391</v>
      </c>
      <c r="B12" s="83">
        <f t="shared" si="0"/>
        <v>45391</v>
      </c>
      <c r="C12" s="42"/>
      <c r="D12" s="43"/>
      <c r="E12" s="224"/>
      <c r="F12" s="48"/>
      <c r="G12" s="20">
        <f t="shared" si="2"/>
        <v>0</v>
      </c>
      <c r="H12" s="1"/>
      <c r="I12" s="1"/>
      <c r="J12" s="2"/>
      <c r="K12" s="3"/>
    </row>
    <row r="13" spans="1:52" s="13" customFormat="1" ht="14.25" x14ac:dyDescent="0.2">
      <c r="A13" s="52">
        <f t="shared" si="1"/>
        <v>45392</v>
      </c>
      <c r="B13" s="83">
        <f t="shared" si="0"/>
        <v>45392</v>
      </c>
      <c r="C13" s="42"/>
      <c r="D13" s="43"/>
      <c r="E13" s="224"/>
      <c r="F13" s="48"/>
      <c r="G13" s="20">
        <f t="shared" si="2"/>
        <v>0</v>
      </c>
      <c r="H13" s="1"/>
      <c r="I13" s="1"/>
      <c r="J13" s="2"/>
      <c r="K13" s="3"/>
    </row>
    <row r="14" spans="1:52" s="13" customFormat="1" ht="14.25" x14ac:dyDescent="0.2">
      <c r="A14" s="52">
        <f t="shared" si="1"/>
        <v>45393</v>
      </c>
      <c r="B14" s="83">
        <f t="shared" si="0"/>
        <v>45393</v>
      </c>
      <c r="C14" s="42"/>
      <c r="D14" s="43"/>
      <c r="E14" s="224"/>
      <c r="F14" s="48"/>
      <c r="G14" s="20">
        <f t="shared" si="2"/>
        <v>0</v>
      </c>
      <c r="H14" s="1"/>
      <c r="I14" s="1"/>
      <c r="J14" s="2"/>
      <c r="K14" s="3"/>
    </row>
    <row r="15" spans="1:52" s="13" customFormat="1" ht="14.25" x14ac:dyDescent="0.2">
      <c r="A15" s="52">
        <f t="shared" si="1"/>
        <v>45394</v>
      </c>
      <c r="B15" s="83">
        <f t="shared" si="0"/>
        <v>45394</v>
      </c>
      <c r="C15" s="42"/>
      <c r="D15" s="43"/>
      <c r="E15" s="224"/>
      <c r="F15" s="48"/>
      <c r="G15" s="20">
        <f t="shared" si="2"/>
        <v>0</v>
      </c>
      <c r="H15" s="1"/>
      <c r="I15" s="1"/>
      <c r="J15" s="2"/>
      <c r="K15" s="3"/>
    </row>
    <row r="16" spans="1:52" s="13" customFormat="1" ht="14.25" x14ac:dyDescent="0.2">
      <c r="A16" s="52">
        <f t="shared" si="1"/>
        <v>45395</v>
      </c>
      <c r="B16" s="83">
        <f t="shared" si="0"/>
        <v>45395</v>
      </c>
      <c r="C16" s="42"/>
      <c r="D16" s="43"/>
      <c r="E16" s="224"/>
      <c r="F16" s="48"/>
      <c r="G16" s="20">
        <f t="shared" si="2"/>
        <v>0</v>
      </c>
      <c r="H16" s="1"/>
      <c r="I16" s="1"/>
      <c r="J16" s="2"/>
      <c r="K16" s="3"/>
    </row>
    <row r="17" spans="1:11" s="13" customFormat="1" ht="14.25" x14ac:dyDescent="0.2">
      <c r="A17" s="52">
        <f t="shared" si="1"/>
        <v>45396</v>
      </c>
      <c r="B17" s="83">
        <f t="shared" si="0"/>
        <v>45396</v>
      </c>
      <c r="C17" s="42"/>
      <c r="D17" s="43"/>
      <c r="E17" s="224"/>
      <c r="F17" s="48"/>
      <c r="G17" s="20">
        <f t="shared" si="2"/>
        <v>0</v>
      </c>
      <c r="H17" s="1"/>
      <c r="I17" s="1"/>
      <c r="J17" s="2"/>
      <c r="K17" s="3"/>
    </row>
    <row r="18" spans="1:11" s="13" customFormat="1" ht="14.25" x14ac:dyDescent="0.2">
      <c r="A18" s="52">
        <f t="shared" si="1"/>
        <v>45397</v>
      </c>
      <c r="B18" s="83">
        <f t="shared" si="0"/>
        <v>45397</v>
      </c>
      <c r="C18" s="42"/>
      <c r="D18" s="43"/>
      <c r="E18" s="224"/>
      <c r="F18" s="48"/>
      <c r="G18" s="20">
        <f t="shared" si="2"/>
        <v>0</v>
      </c>
      <c r="H18" s="1"/>
      <c r="I18" s="1"/>
      <c r="J18" s="2"/>
      <c r="K18" s="3"/>
    </row>
    <row r="19" spans="1:11" s="13" customFormat="1" ht="14.25" x14ac:dyDescent="0.2">
      <c r="A19" s="52">
        <f t="shared" si="1"/>
        <v>45398</v>
      </c>
      <c r="B19" s="83">
        <f t="shared" si="0"/>
        <v>45398</v>
      </c>
      <c r="C19" s="42"/>
      <c r="D19" s="43"/>
      <c r="E19" s="224"/>
      <c r="F19" s="48"/>
      <c r="G19" s="20">
        <f t="shared" si="2"/>
        <v>0</v>
      </c>
      <c r="H19" s="1"/>
      <c r="I19" s="1"/>
      <c r="J19" s="2"/>
      <c r="K19" s="3"/>
    </row>
    <row r="20" spans="1:11" s="13" customFormat="1" ht="14.25" x14ac:dyDescent="0.2">
      <c r="A20" s="52">
        <f t="shared" si="1"/>
        <v>45399</v>
      </c>
      <c r="B20" s="83">
        <f t="shared" si="0"/>
        <v>45399</v>
      </c>
      <c r="C20" s="42"/>
      <c r="D20" s="43"/>
      <c r="E20" s="224"/>
      <c r="F20" s="48"/>
      <c r="G20" s="20">
        <f t="shared" si="2"/>
        <v>0</v>
      </c>
      <c r="H20" s="1"/>
      <c r="I20" s="1"/>
      <c r="J20" s="2"/>
      <c r="K20" s="3"/>
    </row>
    <row r="21" spans="1:11" s="13" customFormat="1" ht="14.25" x14ac:dyDescent="0.2">
      <c r="A21" s="52">
        <f t="shared" si="1"/>
        <v>45400</v>
      </c>
      <c r="B21" s="83">
        <f t="shared" si="0"/>
        <v>45400</v>
      </c>
      <c r="C21" s="42"/>
      <c r="D21" s="43"/>
      <c r="E21" s="224"/>
      <c r="F21" s="48"/>
      <c r="G21" s="20">
        <f t="shared" si="2"/>
        <v>0</v>
      </c>
      <c r="H21" s="1"/>
      <c r="I21" s="1"/>
      <c r="J21" s="2"/>
      <c r="K21" s="3"/>
    </row>
    <row r="22" spans="1:11" s="13" customFormat="1" ht="14.25" x14ac:dyDescent="0.2">
      <c r="A22" s="52">
        <f t="shared" si="1"/>
        <v>45401</v>
      </c>
      <c r="B22" s="83">
        <f t="shared" si="0"/>
        <v>45401</v>
      </c>
      <c r="C22" s="42"/>
      <c r="D22" s="43"/>
      <c r="E22" s="224"/>
      <c r="F22" s="48"/>
      <c r="G22" s="20">
        <f t="shared" si="2"/>
        <v>0</v>
      </c>
      <c r="H22" s="1"/>
      <c r="I22" s="1"/>
      <c r="J22" s="2"/>
      <c r="K22" s="3"/>
    </row>
    <row r="23" spans="1:11" s="13" customFormat="1" ht="14.25" x14ac:dyDescent="0.2">
      <c r="A23" s="52">
        <f t="shared" si="1"/>
        <v>45402</v>
      </c>
      <c r="B23" s="83">
        <f t="shared" si="0"/>
        <v>45402</v>
      </c>
      <c r="C23" s="42"/>
      <c r="D23" s="43"/>
      <c r="E23" s="224"/>
      <c r="F23" s="48"/>
      <c r="G23" s="20">
        <f t="shared" si="2"/>
        <v>0</v>
      </c>
      <c r="H23" s="1"/>
      <c r="I23" s="1"/>
      <c r="J23" s="2"/>
      <c r="K23" s="3"/>
    </row>
    <row r="24" spans="1:11" s="13" customFormat="1" ht="14.25" x14ac:dyDescent="0.2">
      <c r="A24" s="52">
        <f t="shared" si="1"/>
        <v>45403</v>
      </c>
      <c r="B24" s="83">
        <f t="shared" si="0"/>
        <v>45403</v>
      </c>
      <c r="C24" s="42"/>
      <c r="D24" s="43"/>
      <c r="E24" s="224"/>
      <c r="F24" s="48"/>
      <c r="G24" s="20">
        <f t="shared" si="2"/>
        <v>0</v>
      </c>
      <c r="H24" s="1"/>
      <c r="I24" s="1"/>
      <c r="J24" s="2"/>
      <c r="K24" s="3"/>
    </row>
    <row r="25" spans="1:11" s="13" customFormat="1" ht="14.25" x14ac:dyDescent="0.2">
      <c r="A25" s="52">
        <f t="shared" si="1"/>
        <v>45404</v>
      </c>
      <c r="B25" s="83">
        <f t="shared" si="0"/>
        <v>45404</v>
      </c>
      <c r="C25" s="42"/>
      <c r="D25" s="43"/>
      <c r="E25" s="224"/>
      <c r="F25" s="48"/>
      <c r="G25" s="20">
        <f t="shared" si="2"/>
        <v>0</v>
      </c>
      <c r="H25" s="1"/>
      <c r="I25" s="1"/>
      <c r="J25" s="2"/>
      <c r="K25" s="3"/>
    </row>
    <row r="26" spans="1:11" s="13" customFormat="1" ht="14.25" x14ac:dyDescent="0.2">
      <c r="A26" s="52">
        <f t="shared" si="1"/>
        <v>45405</v>
      </c>
      <c r="B26" s="83">
        <f t="shared" si="0"/>
        <v>45405</v>
      </c>
      <c r="C26" s="42"/>
      <c r="D26" s="43"/>
      <c r="E26" s="224"/>
      <c r="F26" s="48"/>
      <c r="G26" s="20">
        <f t="shared" si="2"/>
        <v>0</v>
      </c>
      <c r="H26" s="1"/>
      <c r="I26" s="1"/>
      <c r="J26" s="2"/>
      <c r="K26" s="3"/>
    </row>
    <row r="27" spans="1:11" s="13" customFormat="1" ht="14.25" x14ac:dyDescent="0.2">
      <c r="A27" s="52">
        <f t="shared" si="1"/>
        <v>45406</v>
      </c>
      <c r="B27" s="83">
        <f t="shared" si="0"/>
        <v>45406</v>
      </c>
      <c r="C27" s="42"/>
      <c r="D27" s="43"/>
      <c r="E27" s="224"/>
      <c r="F27" s="48"/>
      <c r="G27" s="20">
        <f t="shared" si="2"/>
        <v>0</v>
      </c>
      <c r="H27" s="1"/>
      <c r="I27" s="1"/>
      <c r="J27" s="2"/>
      <c r="K27" s="3"/>
    </row>
    <row r="28" spans="1:11" s="13" customFormat="1" ht="14.25" x14ac:dyDescent="0.2">
      <c r="A28" s="52">
        <f t="shared" si="1"/>
        <v>45407</v>
      </c>
      <c r="B28" s="83">
        <f t="shared" si="0"/>
        <v>45407</v>
      </c>
      <c r="C28" s="42"/>
      <c r="D28" s="43"/>
      <c r="E28" s="224"/>
      <c r="F28" s="48"/>
      <c r="G28" s="20">
        <f t="shared" si="2"/>
        <v>0</v>
      </c>
      <c r="H28" s="1"/>
      <c r="I28" s="1"/>
      <c r="J28" s="2"/>
      <c r="K28" s="3"/>
    </row>
    <row r="29" spans="1:11" s="13" customFormat="1" ht="14.25" x14ac:dyDescent="0.2">
      <c r="A29" s="52">
        <f t="shared" si="1"/>
        <v>45408</v>
      </c>
      <c r="B29" s="83">
        <f t="shared" si="0"/>
        <v>45408</v>
      </c>
      <c r="C29" s="42"/>
      <c r="D29" s="43"/>
      <c r="E29" s="224"/>
      <c r="F29" s="48"/>
      <c r="G29" s="20">
        <f t="shared" si="2"/>
        <v>0</v>
      </c>
      <c r="H29" s="1"/>
      <c r="I29" s="1"/>
      <c r="J29" s="2"/>
      <c r="K29" s="3"/>
    </row>
    <row r="30" spans="1:11" s="13" customFormat="1" ht="14.25" x14ac:dyDescent="0.2">
      <c r="A30" s="52">
        <f t="shared" si="1"/>
        <v>45409</v>
      </c>
      <c r="B30" s="83">
        <f t="shared" si="0"/>
        <v>45409</v>
      </c>
      <c r="C30" s="42"/>
      <c r="D30" s="43"/>
      <c r="E30" s="224"/>
      <c r="F30" s="48"/>
      <c r="G30" s="20">
        <f t="shared" si="2"/>
        <v>0</v>
      </c>
      <c r="H30" s="1"/>
      <c r="I30" s="1"/>
      <c r="J30" s="2"/>
      <c r="K30" s="3"/>
    </row>
    <row r="31" spans="1:11" s="13" customFormat="1" ht="14.25" x14ac:dyDescent="0.2">
      <c r="A31" s="52">
        <f t="shared" si="1"/>
        <v>45410</v>
      </c>
      <c r="B31" s="83">
        <f t="shared" si="0"/>
        <v>45410</v>
      </c>
      <c r="C31" s="42"/>
      <c r="D31" s="43"/>
      <c r="E31" s="224"/>
      <c r="F31" s="48"/>
      <c r="G31" s="20">
        <f t="shared" si="2"/>
        <v>0</v>
      </c>
      <c r="H31" s="1"/>
      <c r="I31" s="1"/>
      <c r="J31" s="2"/>
      <c r="K31" s="3"/>
    </row>
    <row r="32" spans="1:11" s="13" customFormat="1" ht="14.25" x14ac:dyDescent="0.2">
      <c r="A32" s="52">
        <f t="shared" si="1"/>
        <v>45411</v>
      </c>
      <c r="B32" s="83">
        <f t="shared" si="0"/>
        <v>45411</v>
      </c>
      <c r="C32" s="42"/>
      <c r="D32" s="43"/>
      <c r="E32" s="224"/>
      <c r="F32" s="48"/>
      <c r="G32" s="20">
        <f t="shared" si="2"/>
        <v>0</v>
      </c>
      <c r="H32" s="1"/>
      <c r="I32" s="1"/>
      <c r="J32" s="2"/>
      <c r="K32" s="3"/>
    </row>
    <row r="33" spans="1:12" s="13" customFormat="1" ht="14.25" x14ac:dyDescent="0.2">
      <c r="A33" s="52">
        <f t="shared" si="1"/>
        <v>45412</v>
      </c>
      <c r="B33" s="83">
        <f t="shared" si="0"/>
        <v>45412</v>
      </c>
      <c r="C33" s="42"/>
      <c r="D33" s="43"/>
      <c r="E33" s="224"/>
      <c r="F33" s="48"/>
      <c r="G33" s="20">
        <f t="shared" si="2"/>
        <v>0</v>
      </c>
      <c r="H33" s="1"/>
      <c r="I33" s="1"/>
      <c r="J33" s="2"/>
      <c r="K33" s="3"/>
    </row>
    <row r="34" spans="1:12" s="13" customFormat="1" ht="14.25" x14ac:dyDescent="0.2">
      <c r="A34" s="52"/>
      <c r="B34" s="57"/>
      <c r="C34" s="44"/>
      <c r="D34" s="45"/>
      <c r="E34" s="226"/>
      <c r="F34" s="48"/>
      <c r="G34" s="66">
        <f>F34*0.75</f>
        <v>0</v>
      </c>
      <c r="H34" s="65"/>
      <c r="I34" s="1"/>
      <c r="J34" s="2"/>
      <c r="K34" s="3"/>
    </row>
    <row r="35" spans="1:12" s="13" customFormat="1" ht="15" x14ac:dyDescent="0.2">
      <c r="A35" s="49" t="str">
        <f>IF('table récapitulative'!H5&gt;0,"Déplacements en leçons","")</f>
        <v/>
      </c>
      <c r="B35" s="55"/>
      <c r="C35" s="44"/>
      <c r="D35" s="45"/>
      <c r="E35" s="39"/>
      <c r="F35" s="40" t="str">
        <f>IF(A35="","",'table récapitulative'!H5 * 'table récapitulative'!D8/12)</f>
        <v/>
      </c>
      <c r="G35" s="39"/>
      <c r="H35" s="39"/>
      <c r="I35" s="39"/>
      <c r="J35" s="39"/>
      <c r="K35" s="40"/>
    </row>
    <row r="36" spans="1:12" s="13" customFormat="1" ht="15" x14ac:dyDescent="0.2">
      <c r="A36" s="50" t="str">
        <f>IF('table récapitulative'!C13&gt;0,"Comptabilisation décharge horaire en heures","")</f>
        <v/>
      </c>
      <c r="B36" s="50"/>
      <c r="C36" s="44"/>
      <c r="D36" s="46"/>
      <c r="E36" s="227">
        <f>IF('table récapitulative'!C12&gt;0,1930/12*'table récapitulative'!O5,0)</f>
        <v>0</v>
      </c>
      <c r="F36" s="47"/>
      <c r="G36" s="51" t="str">
        <f>IF($A$36="","",1930/12*0.85*'table récapitulative'!$M$5)</f>
        <v/>
      </c>
      <c r="H36" s="41"/>
      <c r="I36" s="41"/>
      <c r="J36" s="141" t="str">
        <f>IF($A$36="","",1930/12*0.12*'table récapitulative'!$M$5)</f>
        <v/>
      </c>
      <c r="K36" s="142" t="str">
        <f>IF($A$36="","",1930/12*0.03*'table récapitulative'!$M$5)</f>
        <v/>
      </c>
    </row>
    <row r="37" spans="1:12" s="13" customFormat="1" ht="18.75" customHeight="1" thickBot="1" x14ac:dyDescent="0.3">
      <c r="A37" s="14" t="s">
        <v>47</v>
      </c>
      <c r="B37" s="56"/>
      <c r="C37" s="15"/>
      <c r="D37" s="15"/>
      <c r="E37" s="228">
        <f t="shared" ref="E37:K37" si="3">SUM(E4:E36)</f>
        <v>0</v>
      </c>
      <c r="F37" s="31">
        <f t="shared" si="3"/>
        <v>0</v>
      </c>
      <c r="G37" s="32">
        <f t="shared" si="3"/>
        <v>0</v>
      </c>
      <c r="H37" s="32">
        <f t="shared" si="3"/>
        <v>0</v>
      </c>
      <c r="I37" s="33">
        <f t="shared" si="3"/>
        <v>0</v>
      </c>
      <c r="J37" s="34">
        <f t="shared" si="3"/>
        <v>0</v>
      </c>
      <c r="K37" s="35">
        <f t="shared" si="3"/>
        <v>0</v>
      </c>
    </row>
    <row r="38" spans="1:12" ht="13.5" thickTop="1" x14ac:dyDescent="0.2">
      <c r="L38" s="8"/>
    </row>
    <row r="39" spans="1:12" ht="9.75" hidden="1" customHeight="1" x14ac:dyDescent="0.25">
      <c r="C39" s="18" t="s">
        <v>0</v>
      </c>
      <c r="D39" s="18"/>
      <c r="E39" s="18"/>
      <c r="F39" s="18"/>
      <c r="G39" s="19"/>
      <c r="H39" s="19"/>
      <c r="I39" s="19"/>
      <c r="J39" s="19"/>
      <c r="L39" s="8"/>
    </row>
    <row r="40" spans="1:12" ht="9.75" hidden="1" customHeight="1" x14ac:dyDescent="0.2">
      <c r="C40" s="18" t="s">
        <v>1</v>
      </c>
      <c r="D40" s="18"/>
      <c r="E40" s="18"/>
      <c r="F40" s="18"/>
      <c r="L40" s="8"/>
    </row>
    <row r="41" spans="1:12" ht="9.75" hidden="1" customHeight="1" x14ac:dyDescent="0.2">
      <c r="C41" s="18" t="s">
        <v>2</v>
      </c>
      <c r="D41" s="18"/>
      <c r="E41" s="18"/>
      <c r="F41" s="18"/>
      <c r="L41" s="8"/>
    </row>
    <row r="42" spans="1:12" ht="9.75" hidden="1" customHeight="1" x14ac:dyDescent="0.2">
      <c r="C42" s="18" t="s">
        <v>3</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algorithmName="SHA-512" hashValue="aBh2YgkYgc2PsKqBtiE9J8C2iZMJQq7VAqmkSk/V/ev3epMzRoD5Qsbeij8ti9MbLr7zss7l1Hoo/5KwLBNBKA==" saltValue="NvcnhXQciANZTH6tD59IKg==" spinCount="100000" sheet="1" selectLockedCells="1"/>
  <mergeCells count="5">
    <mergeCell ref="A1:C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H33 I4:K34">
      <formula1>0</formula1>
      <formula2>24</formula2>
    </dataValidation>
  </dataValidations>
  <pageMargins left="0.35433070866141736" right="0.43307086614173229" top="0.23622047244094491" bottom="0.39370078740157483" header="0.19685039370078741" footer="0.35433070866141736"/>
  <pageSetup paperSize="9" scale="64" fitToHeight="3" orientation="portrait" horizontalDpi="36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zoomScalePageLayoutView="70" workbookViewId="0">
      <selection activeCell="C4" sqref="C4"/>
    </sheetView>
  </sheetViews>
  <sheetFormatPr baseColWidth="10" defaultColWidth="16.28515625" defaultRowHeight="12.75" x14ac:dyDescent="0.2"/>
  <cols>
    <col min="1" max="1" width="5.140625" style="8" customWidth="1"/>
    <col min="2" max="2" width="5.7109375" style="16" customWidth="1"/>
    <col min="3" max="3" width="12.140625" style="16" customWidth="1"/>
    <col min="4" max="4" width="36.85546875" style="16" customWidth="1"/>
    <col min="5" max="5" width="8.28515625" style="16" bestFit="1" customWidth="1"/>
    <col min="6" max="6" width="11.710937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55">
        <f>avril!A1+30</f>
        <v>45413</v>
      </c>
      <c r="B1" s="255"/>
      <c r="C1" s="255"/>
      <c r="D1" s="4"/>
      <c r="E1" s="4"/>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61" t="s">
        <v>45</v>
      </c>
      <c r="B2" s="53"/>
      <c r="C2" s="259" t="s">
        <v>46</v>
      </c>
      <c r="D2" s="259" t="s">
        <v>92</v>
      </c>
      <c r="E2" s="222" t="s">
        <v>133</v>
      </c>
      <c r="F2" s="36" t="s">
        <v>33</v>
      </c>
      <c r="G2" s="256" t="s">
        <v>52</v>
      </c>
      <c r="H2" s="257"/>
      <c r="I2" s="258"/>
      <c r="J2" s="25" t="s">
        <v>27</v>
      </c>
      <c r="K2" s="9" t="s">
        <v>54</v>
      </c>
      <c r="L2" s="10"/>
      <c r="M2" s="10"/>
    </row>
    <row r="3" spans="1:52" s="11" customFormat="1" ht="39" thickBot="1" x14ac:dyDescent="0.25">
      <c r="A3" s="262"/>
      <c r="B3" s="54"/>
      <c r="C3" s="260"/>
      <c r="D3" s="260"/>
      <c r="E3" s="223" t="s">
        <v>131</v>
      </c>
      <c r="F3" s="70" t="s">
        <v>48</v>
      </c>
      <c r="G3" s="84" t="s">
        <v>49</v>
      </c>
      <c r="H3" s="85" t="s">
        <v>50</v>
      </c>
      <c r="I3" s="86" t="s">
        <v>51</v>
      </c>
      <c r="J3" s="26" t="s">
        <v>55</v>
      </c>
      <c r="K3" s="12" t="s">
        <v>55</v>
      </c>
    </row>
    <row r="4" spans="1:52" s="13" customFormat="1" ht="14.25" x14ac:dyDescent="0.2">
      <c r="A4" s="52">
        <f>A1</f>
        <v>45413</v>
      </c>
      <c r="B4" s="83">
        <f t="shared" ref="B4:B34" si="0">A4</f>
        <v>45413</v>
      </c>
      <c r="C4" s="42"/>
      <c r="D4" s="43"/>
      <c r="E4" s="224"/>
      <c r="F4" s="48"/>
      <c r="G4" s="20">
        <f>F4*0.75</f>
        <v>0</v>
      </c>
      <c r="H4" s="1"/>
      <c r="I4" s="1"/>
      <c r="J4" s="2"/>
      <c r="K4" s="3"/>
    </row>
    <row r="5" spans="1:52" s="13" customFormat="1" ht="14.25" x14ac:dyDescent="0.2">
      <c r="A5" s="52">
        <f t="shared" ref="A5:A34" si="1">A4+1</f>
        <v>45414</v>
      </c>
      <c r="B5" s="83">
        <f t="shared" si="0"/>
        <v>45414</v>
      </c>
      <c r="C5" s="42"/>
      <c r="D5" s="43"/>
      <c r="E5" s="224"/>
      <c r="F5" s="48"/>
      <c r="G5" s="20">
        <f t="shared" ref="G5:G33" si="2">F5*0.75</f>
        <v>0</v>
      </c>
      <c r="H5" s="1"/>
      <c r="I5" s="1"/>
      <c r="J5" s="2"/>
      <c r="K5" s="3"/>
    </row>
    <row r="6" spans="1:52" s="13" customFormat="1" ht="14.25" x14ac:dyDescent="0.2">
      <c r="A6" s="52">
        <f t="shared" si="1"/>
        <v>45415</v>
      </c>
      <c r="B6" s="83">
        <f t="shared" si="0"/>
        <v>45415</v>
      </c>
      <c r="C6" s="42"/>
      <c r="D6" s="43"/>
      <c r="E6" s="224"/>
      <c r="F6" s="48"/>
      <c r="G6" s="20">
        <f t="shared" si="2"/>
        <v>0</v>
      </c>
      <c r="H6" s="1"/>
      <c r="I6" s="1"/>
      <c r="J6" s="2"/>
      <c r="K6" s="3"/>
    </row>
    <row r="7" spans="1:52" s="13" customFormat="1" ht="14.25" x14ac:dyDescent="0.2">
      <c r="A7" s="52">
        <f t="shared" si="1"/>
        <v>45416</v>
      </c>
      <c r="B7" s="83">
        <f t="shared" si="0"/>
        <v>45416</v>
      </c>
      <c r="C7" s="42"/>
      <c r="D7" s="43"/>
      <c r="E7" s="224"/>
      <c r="F7" s="48"/>
      <c r="G7" s="20">
        <f t="shared" si="2"/>
        <v>0</v>
      </c>
      <c r="H7" s="1"/>
      <c r="I7" s="1"/>
      <c r="J7" s="2"/>
      <c r="K7" s="3"/>
    </row>
    <row r="8" spans="1:52" s="13" customFormat="1" ht="14.25" x14ac:dyDescent="0.2">
      <c r="A8" s="52">
        <f t="shared" si="1"/>
        <v>45417</v>
      </c>
      <c r="B8" s="83">
        <f t="shared" si="0"/>
        <v>45417</v>
      </c>
      <c r="C8" s="42"/>
      <c r="D8" s="43"/>
      <c r="E8" s="224"/>
      <c r="F8" s="48"/>
      <c r="G8" s="20">
        <f t="shared" si="2"/>
        <v>0</v>
      </c>
      <c r="H8" s="1"/>
      <c r="I8" s="1"/>
      <c r="J8" s="2"/>
      <c r="K8" s="3"/>
    </row>
    <row r="9" spans="1:52" s="13" customFormat="1" ht="14.25" x14ac:dyDescent="0.2">
      <c r="A9" s="52">
        <f t="shared" si="1"/>
        <v>45418</v>
      </c>
      <c r="B9" s="83">
        <f t="shared" si="0"/>
        <v>45418</v>
      </c>
      <c r="C9" s="42"/>
      <c r="D9" s="43"/>
      <c r="E9" s="224"/>
      <c r="F9" s="48"/>
      <c r="G9" s="20">
        <f t="shared" si="2"/>
        <v>0</v>
      </c>
      <c r="H9" s="1"/>
      <c r="I9" s="1"/>
      <c r="J9" s="2"/>
      <c r="K9" s="3"/>
    </row>
    <row r="10" spans="1:52" s="13" customFormat="1" ht="14.25" x14ac:dyDescent="0.2">
      <c r="A10" s="52">
        <f t="shared" si="1"/>
        <v>45419</v>
      </c>
      <c r="B10" s="83">
        <f t="shared" si="0"/>
        <v>45419</v>
      </c>
      <c r="C10" s="42"/>
      <c r="D10" s="43"/>
      <c r="E10" s="224"/>
      <c r="F10" s="48"/>
      <c r="G10" s="20">
        <f t="shared" si="2"/>
        <v>0</v>
      </c>
      <c r="H10" s="1"/>
      <c r="I10" s="1"/>
      <c r="J10" s="2"/>
      <c r="K10" s="3"/>
    </row>
    <row r="11" spans="1:52" s="13" customFormat="1" ht="14.25" x14ac:dyDescent="0.2">
      <c r="A11" s="52">
        <f t="shared" si="1"/>
        <v>45420</v>
      </c>
      <c r="B11" s="83">
        <f t="shared" si="0"/>
        <v>45420</v>
      </c>
      <c r="C11" s="42"/>
      <c r="D11" s="43"/>
      <c r="E11" s="224"/>
      <c r="F11" s="48"/>
      <c r="G11" s="20">
        <f t="shared" si="2"/>
        <v>0</v>
      </c>
      <c r="H11" s="1"/>
      <c r="I11" s="1"/>
      <c r="J11" s="2"/>
      <c r="K11" s="3"/>
    </row>
    <row r="12" spans="1:52" s="13" customFormat="1" ht="14.25" x14ac:dyDescent="0.2">
      <c r="A12" s="52">
        <f t="shared" si="1"/>
        <v>45421</v>
      </c>
      <c r="B12" s="83">
        <f t="shared" si="0"/>
        <v>45421</v>
      </c>
      <c r="C12" s="42"/>
      <c r="D12" s="43"/>
      <c r="E12" s="224"/>
      <c r="F12" s="48"/>
      <c r="G12" s="20">
        <f t="shared" si="2"/>
        <v>0</v>
      </c>
      <c r="H12" s="1"/>
      <c r="I12" s="1"/>
      <c r="J12" s="2"/>
      <c r="K12" s="3"/>
    </row>
    <row r="13" spans="1:52" s="13" customFormat="1" ht="14.25" x14ac:dyDescent="0.2">
      <c r="A13" s="52">
        <f t="shared" si="1"/>
        <v>45422</v>
      </c>
      <c r="B13" s="83">
        <f t="shared" si="0"/>
        <v>45422</v>
      </c>
      <c r="C13" s="42"/>
      <c r="D13" s="43"/>
      <c r="E13" s="224"/>
      <c r="F13" s="48"/>
      <c r="G13" s="20">
        <f t="shared" si="2"/>
        <v>0</v>
      </c>
      <c r="H13" s="1"/>
      <c r="I13" s="1"/>
      <c r="J13" s="2"/>
      <c r="K13" s="3"/>
    </row>
    <row r="14" spans="1:52" s="13" customFormat="1" ht="14.25" x14ac:dyDescent="0.2">
      <c r="A14" s="52">
        <f t="shared" si="1"/>
        <v>45423</v>
      </c>
      <c r="B14" s="83">
        <f t="shared" si="0"/>
        <v>45423</v>
      </c>
      <c r="C14" s="42"/>
      <c r="D14" s="43"/>
      <c r="E14" s="224"/>
      <c r="F14" s="48"/>
      <c r="G14" s="20">
        <f t="shared" si="2"/>
        <v>0</v>
      </c>
      <c r="H14" s="1"/>
      <c r="I14" s="1"/>
      <c r="J14" s="2"/>
      <c r="K14" s="3"/>
    </row>
    <row r="15" spans="1:52" s="13" customFormat="1" ht="14.25" x14ac:dyDescent="0.2">
      <c r="A15" s="52">
        <f t="shared" si="1"/>
        <v>45424</v>
      </c>
      <c r="B15" s="83">
        <f t="shared" si="0"/>
        <v>45424</v>
      </c>
      <c r="C15" s="42"/>
      <c r="D15" s="43"/>
      <c r="E15" s="224"/>
      <c r="F15" s="48"/>
      <c r="G15" s="20">
        <f t="shared" si="2"/>
        <v>0</v>
      </c>
      <c r="H15" s="1"/>
      <c r="I15" s="1"/>
      <c r="J15" s="2"/>
      <c r="K15" s="3"/>
    </row>
    <row r="16" spans="1:52" s="13" customFormat="1" ht="14.25" x14ac:dyDescent="0.2">
      <c r="A16" s="52">
        <f t="shared" si="1"/>
        <v>45425</v>
      </c>
      <c r="B16" s="83">
        <f t="shared" si="0"/>
        <v>45425</v>
      </c>
      <c r="C16" s="42"/>
      <c r="D16" s="43"/>
      <c r="E16" s="224"/>
      <c r="F16" s="48"/>
      <c r="G16" s="20">
        <f t="shared" si="2"/>
        <v>0</v>
      </c>
      <c r="H16" s="1"/>
      <c r="I16" s="1"/>
      <c r="J16" s="2"/>
      <c r="K16" s="3"/>
    </row>
    <row r="17" spans="1:11" s="13" customFormat="1" ht="14.25" x14ac:dyDescent="0.2">
      <c r="A17" s="52">
        <f t="shared" si="1"/>
        <v>45426</v>
      </c>
      <c r="B17" s="83">
        <f t="shared" si="0"/>
        <v>45426</v>
      </c>
      <c r="C17" s="42"/>
      <c r="D17" s="43"/>
      <c r="E17" s="224"/>
      <c r="F17" s="48"/>
      <c r="G17" s="20">
        <f t="shared" si="2"/>
        <v>0</v>
      </c>
      <c r="H17" s="1"/>
      <c r="I17" s="1"/>
      <c r="J17" s="2"/>
      <c r="K17" s="3"/>
    </row>
    <row r="18" spans="1:11" s="13" customFormat="1" ht="14.25" x14ac:dyDescent="0.2">
      <c r="A18" s="52">
        <f t="shared" si="1"/>
        <v>45427</v>
      </c>
      <c r="B18" s="83">
        <f t="shared" si="0"/>
        <v>45427</v>
      </c>
      <c r="C18" s="42"/>
      <c r="D18" s="43"/>
      <c r="E18" s="224"/>
      <c r="F18" s="48"/>
      <c r="G18" s="20">
        <f t="shared" si="2"/>
        <v>0</v>
      </c>
      <c r="H18" s="1"/>
      <c r="I18" s="1"/>
      <c r="J18" s="2"/>
      <c r="K18" s="3"/>
    </row>
    <row r="19" spans="1:11" s="13" customFormat="1" ht="14.25" x14ac:dyDescent="0.2">
      <c r="A19" s="52">
        <f t="shared" si="1"/>
        <v>45428</v>
      </c>
      <c r="B19" s="83">
        <f t="shared" si="0"/>
        <v>45428</v>
      </c>
      <c r="C19" s="42"/>
      <c r="D19" s="43"/>
      <c r="E19" s="224"/>
      <c r="F19" s="48"/>
      <c r="G19" s="20">
        <f t="shared" si="2"/>
        <v>0</v>
      </c>
      <c r="H19" s="1"/>
      <c r="I19" s="1"/>
      <c r="J19" s="2"/>
      <c r="K19" s="3"/>
    </row>
    <row r="20" spans="1:11" s="13" customFormat="1" ht="14.25" x14ac:dyDescent="0.2">
      <c r="A20" s="52">
        <f t="shared" si="1"/>
        <v>45429</v>
      </c>
      <c r="B20" s="83">
        <f t="shared" si="0"/>
        <v>45429</v>
      </c>
      <c r="C20" s="42"/>
      <c r="D20" s="43"/>
      <c r="E20" s="224"/>
      <c r="F20" s="48"/>
      <c r="G20" s="20">
        <f t="shared" si="2"/>
        <v>0</v>
      </c>
      <c r="H20" s="1"/>
      <c r="I20" s="1"/>
      <c r="J20" s="2"/>
      <c r="K20" s="3"/>
    </row>
    <row r="21" spans="1:11" s="13" customFormat="1" ht="14.25" x14ac:dyDescent="0.2">
      <c r="A21" s="52">
        <f t="shared" si="1"/>
        <v>45430</v>
      </c>
      <c r="B21" s="83">
        <f t="shared" si="0"/>
        <v>45430</v>
      </c>
      <c r="C21" s="42"/>
      <c r="D21" s="43"/>
      <c r="E21" s="224"/>
      <c r="F21" s="48"/>
      <c r="G21" s="20">
        <f t="shared" si="2"/>
        <v>0</v>
      </c>
      <c r="H21" s="1"/>
      <c r="I21" s="1"/>
      <c r="J21" s="2"/>
      <c r="K21" s="3"/>
    </row>
    <row r="22" spans="1:11" s="13" customFormat="1" ht="14.25" x14ac:dyDescent="0.2">
      <c r="A22" s="52">
        <f t="shared" si="1"/>
        <v>45431</v>
      </c>
      <c r="B22" s="83">
        <f t="shared" si="0"/>
        <v>45431</v>
      </c>
      <c r="C22" s="42"/>
      <c r="D22" s="43"/>
      <c r="E22" s="224"/>
      <c r="F22" s="48"/>
      <c r="G22" s="20">
        <f t="shared" si="2"/>
        <v>0</v>
      </c>
      <c r="H22" s="1"/>
      <c r="I22" s="1"/>
      <c r="J22" s="2"/>
      <c r="K22" s="3"/>
    </row>
    <row r="23" spans="1:11" s="13" customFormat="1" ht="14.25" x14ac:dyDescent="0.2">
      <c r="A23" s="52">
        <f t="shared" si="1"/>
        <v>45432</v>
      </c>
      <c r="B23" s="83">
        <f t="shared" si="0"/>
        <v>45432</v>
      </c>
      <c r="C23" s="42"/>
      <c r="D23" s="43"/>
      <c r="E23" s="224"/>
      <c r="F23" s="48"/>
      <c r="G23" s="20">
        <f t="shared" si="2"/>
        <v>0</v>
      </c>
      <c r="H23" s="1"/>
      <c r="I23" s="1"/>
      <c r="J23" s="2"/>
      <c r="K23" s="3"/>
    </row>
    <row r="24" spans="1:11" s="13" customFormat="1" ht="14.25" x14ac:dyDescent="0.2">
      <c r="A24" s="52">
        <f t="shared" si="1"/>
        <v>45433</v>
      </c>
      <c r="B24" s="83">
        <f t="shared" si="0"/>
        <v>45433</v>
      </c>
      <c r="C24" s="42"/>
      <c r="D24" s="43"/>
      <c r="E24" s="224"/>
      <c r="F24" s="48"/>
      <c r="G24" s="20">
        <f t="shared" si="2"/>
        <v>0</v>
      </c>
      <c r="H24" s="1"/>
      <c r="I24" s="1"/>
      <c r="J24" s="2"/>
      <c r="K24" s="3"/>
    </row>
    <row r="25" spans="1:11" s="13" customFormat="1" ht="14.25" x14ac:dyDescent="0.2">
      <c r="A25" s="52">
        <f t="shared" si="1"/>
        <v>45434</v>
      </c>
      <c r="B25" s="83">
        <f t="shared" si="0"/>
        <v>45434</v>
      </c>
      <c r="C25" s="42"/>
      <c r="D25" s="43"/>
      <c r="E25" s="224"/>
      <c r="F25" s="48"/>
      <c r="G25" s="20">
        <f t="shared" si="2"/>
        <v>0</v>
      </c>
      <c r="H25" s="1"/>
      <c r="I25" s="1"/>
      <c r="J25" s="2"/>
      <c r="K25" s="3"/>
    </row>
    <row r="26" spans="1:11" s="13" customFormat="1" ht="14.25" x14ac:dyDescent="0.2">
      <c r="A26" s="52">
        <f t="shared" si="1"/>
        <v>45435</v>
      </c>
      <c r="B26" s="83">
        <f t="shared" si="0"/>
        <v>45435</v>
      </c>
      <c r="C26" s="42"/>
      <c r="D26" s="43"/>
      <c r="E26" s="224"/>
      <c r="F26" s="48"/>
      <c r="G26" s="20">
        <f t="shared" si="2"/>
        <v>0</v>
      </c>
      <c r="H26" s="1"/>
      <c r="I26" s="1"/>
      <c r="J26" s="2"/>
      <c r="K26" s="3"/>
    </row>
    <row r="27" spans="1:11" s="13" customFormat="1" ht="14.25" x14ac:dyDescent="0.2">
      <c r="A27" s="52">
        <f t="shared" si="1"/>
        <v>45436</v>
      </c>
      <c r="B27" s="83">
        <f t="shared" si="0"/>
        <v>45436</v>
      </c>
      <c r="C27" s="42"/>
      <c r="D27" s="43"/>
      <c r="E27" s="224"/>
      <c r="F27" s="48"/>
      <c r="G27" s="20">
        <f t="shared" si="2"/>
        <v>0</v>
      </c>
      <c r="H27" s="1"/>
      <c r="I27" s="1"/>
      <c r="J27" s="2"/>
      <c r="K27" s="3"/>
    </row>
    <row r="28" spans="1:11" s="13" customFormat="1" ht="14.25" x14ac:dyDescent="0.2">
      <c r="A28" s="52">
        <f t="shared" si="1"/>
        <v>45437</v>
      </c>
      <c r="B28" s="83">
        <f t="shared" si="0"/>
        <v>45437</v>
      </c>
      <c r="C28" s="42"/>
      <c r="D28" s="43"/>
      <c r="E28" s="224"/>
      <c r="F28" s="48"/>
      <c r="G28" s="20">
        <f t="shared" si="2"/>
        <v>0</v>
      </c>
      <c r="H28" s="1"/>
      <c r="I28" s="1"/>
      <c r="J28" s="2"/>
      <c r="K28" s="3"/>
    </row>
    <row r="29" spans="1:11" s="13" customFormat="1" ht="14.25" x14ac:dyDescent="0.2">
      <c r="A29" s="52">
        <f t="shared" si="1"/>
        <v>45438</v>
      </c>
      <c r="B29" s="83">
        <f t="shared" si="0"/>
        <v>45438</v>
      </c>
      <c r="C29" s="42"/>
      <c r="D29" s="43"/>
      <c r="E29" s="224"/>
      <c r="F29" s="48"/>
      <c r="G29" s="20">
        <f t="shared" si="2"/>
        <v>0</v>
      </c>
      <c r="H29" s="1"/>
      <c r="I29" s="1"/>
      <c r="J29" s="2"/>
      <c r="K29" s="3"/>
    </row>
    <row r="30" spans="1:11" s="13" customFormat="1" ht="14.25" x14ac:dyDescent="0.2">
      <c r="A30" s="52">
        <f t="shared" si="1"/>
        <v>45439</v>
      </c>
      <c r="B30" s="83">
        <f t="shared" si="0"/>
        <v>45439</v>
      </c>
      <c r="C30" s="42"/>
      <c r="D30" s="43"/>
      <c r="E30" s="224"/>
      <c r="F30" s="48"/>
      <c r="G30" s="20">
        <f t="shared" si="2"/>
        <v>0</v>
      </c>
      <c r="H30" s="1"/>
      <c r="I30" s="1"/>
      <c r="J30" s="2"/>
      <c r="K30" s="3"/>
    </row>
    <row r="31" spans="1:11" s="13" customFormat="1" ht="14.25" x14ac:dyDescent="0.2">
      <c r="A31" s="52">
        <f t="shared" si="1"/>
        <v>45440</v>
      </c>
      <c r="B31" s="83">
        <f t="shared" si="0"/>
        <v>45440</v>
      </c>
      <c r="C31" s="42"/>
      <c r="D31" s="43"/>
      <c r="E31" s="224"/>
      <c r="F31" s="48"/>
      <c r="G31" s="20">
        <f t="shared" si="2"/>
        <v>0</v>
      </c>
      <c r="H31" s="1"/>
      <c r="I31" s="1"/>
      <c r="J31" s="2"/>
      <c r="K31" s="3"/>
    </row>
    <row r="32" spans="1:11" s="13" customFormat="1" ht="14.25" x14ac:dyDescent="0.2">
      <c r="A32" s="52">
        <f t="shared" si="1"/>
        <v>45441</v>
      </c>
      <c r="B32" s="83">
        <f t="shared" si="0"/>
        <v>45441</v>
      </c>
      <c r="C32" s="42"/>
      <c r="D32" s="43"/>
      <c r="E32" s="224"/>
      <c r="F32" s="48"/>
      <c r="G32" s="20">
        <f t="shared" si="2"/>
        <v>0</v>
      </c>
      <c r="H32" s="1"/>
      <c r="I32" s="1"/>
      <c r="J32" s="2"/>
      <c r="K32" s="3"/>
    </row>
    <row r="33" spans="1:12" s="13" customFormat="1" ht="14.25" x14ac:dyDescent="0.2">
      <c r="A33" s="52">
        <f t="shared" si="1"/>
        <v>45442</v>
      </c>
      <c r="B33" s="83">
        <f t="shared" si="0"/>
        <v>45442</v>
      </c>
      <c r="C33" s="42"/>
      <c r="D33" s="43"/>
      <c r="E33" s="224"/>
      <c r="F33" s="48"/>
      <c r="G33" s="20">
        <f t="shared" si="2"/>
        <v>0</v>
      </c>
      <c r="H33" s="1"/>
      <c r="I33" s="1"/>
      <c r="J33" s="2"/>
      <c r="K33" s="3"/>
    </row>
    <row r="34" spans="1:12" s="13" customFormat="1" ht="14.25" x14ac:dyDescent="0.2">
      <c r="A34" s="52">
        <f t="shared" si="1"/>
        <v>45443</v>
      </c>
      <c r="B34" s="83">
        <f t="shared" si="0"/>
        <v>45443</v>
      </c>
      <c r="C34" s="42"/>
      <c r="D34" s="43"/>
      <c r="E34" s="224"/>
      <c r="F34" s="48"/>
      <c r="G34" s="37">
        <f>F34*0.75</f>
        <v>0</v>
      </c>
      <c r="H34" s="1"/>
      <c r="I34" s="1"/>
      <c r="J34" s="2"/>
      <c r="K34" s="3"/>
    </row>
    <row r="35" spans="1:12" s="13" customFormat="1" ht="15" x14ac:dyDescent="0.2">
      <c r="A35" s="49" t="str">
        <f>IF('table récapitulative'!H5&gt;0,"Déplacements en leçons","")</f>
        <v/>
      </c>
      <c r="B35" s="55"/>
      <c r="C35" s="44"/>
      <c r="D35" s="45"/>
      <c r="E35" s="39"/>
      <c r="F35" s="40" t="str">
        <f>IF(A35="","",'table récapitulative'!H5 * 'table récapitulative'!D8/12)</f>
        <v/>
      </c>
      <c r="G35" s="39"/>
      <c r="H35" s="39"/>
      <c r="I35" s="39"/>
      <c r="J35" s="39"/>
      <c r="K35" s="40"/>
    </row>
    <row r="36" spans="1:12" s="13" customFormat="1" ht="15" x14ac:dyDescent="0.2">
      <c r="A36" s="50" t="str">
        <f>IF('table récapitulative'!C13&gt;0,"Comptabilisation décharge horaire en heures","")</f>
        <v/>
      </c>
      <c r="B36" s="50"/>
      <c r="C36" s="44"/>
      <c r="D36" s="46"/>
      <c r="E36" s="227">
        <f>IF('table récapitulative'!C12&gt;0,1930/12*'table récapitulative'!O5,0)</f>
        <v>0</v>
      </c>
      <c r="F36" s="47"/>
      <c r="G36" s="51" t="str">
        <f>IF($A$36="","",1930/12*0.85*'table récapitulative'!$M$5)</f>
        <v/>
      </c>
      <c r="H36" s="41"/>
      <c r="I36" s="41"/>
      <c r="J36" s="141" t="str">
        <f>IF($A$36="","",1930/12*0.12*'table récapitulative'!$M$5)</f>
        <v/>
      </c>
      <c r="K36" s="142" t="str">
        <f>IF($A$36="","",1930/12*0.03*'table récapitulative'!$M$5)</f>
        <v/>
      </c>
    </row>
    <row r="37" spans="1:12" s="13" customFormat="1" ht="18.75" customHeight="1" thickBot="1" x14ac:dyDescent="0.3">
      <c r="A37" s="14" t="s">
        <v>47</v>
      </c>
      <c r="B37" s="56"/>
      <c r="C37" s="15"/>
      <c r="D37" s="15"/>
      <c r="E37" s="228">
        <f t="shared" ref="E37:K37" si="3">SUM(E4:E36)</f>
        <v>0</v>
      </c>
      <c r="F37" s="31">
        <f t="shared" si="3"/>
        <v>0</v>
      </c>
      <c r="G37" s="32">
        <f t="shared" si="3"/>
        <v>0</v>
      </c>
      <c r="H37" s="32">
        <f t="shared" si="3"/>
        <v>0</v>
      </c>
      <c r="I37" s="33">
        <f t="shared" si="3"/>
        <v>0</v>
      </c>
      <c r="J37" s="34">
        <f t="shared" si="3"/>
        <v>0</v>
      </c>
      <c r="K37" s="35">
        <f t="shared" si="3"/>
        <v>0</v>
      </c>
    </row>
    <row r="38" spans="1:12" ht="13.5" thickTop="1" x14ac:dyDescent="0.2">
      <c r="L38" s="8"/>
    </row>
    <row r="39" spans="1:12" ht="9.75" hidden="1" customHeight="1" x14ac:dyDescent="0.25">
      <c r="C39" s="18" t="s">
        <v>0</v>
      </c>
      <c r="D39" s="18"/>
      <c r="E39" s="18"/>
      <c r="F39" s="18"/>
      <c r="G39" s="19"/>
      <c r="H39" s="19"/>
      <c r="I39" s="19"/>
      <c r="J39" s="19"/>
      <c r="L39" s="8"/>
    </row>
    <row r="40" spans="1:12" ht="9.75" hidden="1" customHeight="1" x14ac:dyDescent="0.2">
      <c r="C40" s="18" t="s">
        <v>1</v>
      </c>
      <c r="D40" s="18"/>
      <c r="E40" s="18"/>
      <c r="F40" s="18"/>
      <c r="L40" s="8"/>
    </row>
    <row r="41" spans="1:12" ht="9.75" hidden="1" customHeight="1" x14ac:dyDescent="0.2">
      <c r="C41" s="18" t="s">
        <v>2</v>
      </c>
      <c r="D41" s="18"/>
      <c r="E41" s="18"/>
      <c r="F41" s="18"/>
      <c r="L41" s="8"/>
    </row>
    <row r="42" spans="1:12" ht="9.75" hidden="1" customHeight="1" x14ac:dyDescent="0.2">
      <c r="C42" s="18" t="s">
        <v>3</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algorithmName="SHA-512" hashValue="ynlBh7Uv6a3/pRvazwJ7MDjGnSUvqtczU37fYrq6pMCAPoAypNPhyFf2o2LQgXU5DcLDIc+DCYLqjroCJG34fQ==" saltValue="D51+MpB78hZc8vFiqN+V0w==" spinCount="100000" sheet="1" selectLockedCells="1"/>
  <mergeCells count="5">
    <mergeCell ref="A1:C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4" fitToHeight="3" orientation="portrait" horizontalDpi="36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zoomScalePageLayoutView="70" workbookViewId="0">
      <selection activeCell="C4" sqref="C4"/>
    </sheetView>
  </sheetViews>
  <sheetFormatPr baseColWidth="10" defaultColWidth="16.28515625" defaultRowHeight="12.75" x14ac:dyDescent="0.2"/>
  <cols>
    <col min="1" max="1" width="5.140625" style="8" customWidth="1"/>
    <col min="2" max="2" width="5.7109375" style="16" customWidth="1"/>
    <col min="3" max="3" width="12.140625" style="16" customWidth="1"/>
    <col min="4" max="4" width="36.85546875" style="16" customWidth="1"/>
    <col min="5" max="5" width="8.28515625" style="16" bestFit="1" customWidth="1"/>
    <col min="6" max="6" width="11.710937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55">
        <f>mai!A1+31</f>
        <v>45444</v>
      </c>
      <c r="B1" s="255"/>
      <c r="C1" s="255"/>
      <c r="D1" s="4"/>
      <c r="E1" s="4"/>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61" t="s">
        <v>45</v>
      </c>
      <c r="B2" s="53"/>
      <c r="C2" s="259" t="s">
        <v>46</v>
      </c>
      <c r="D2" s="259" t="s">
        <v>92</v>
      </c>
      <c r="E2" s="222" t="s">
        <v>133</v>
      </c>
      <c r="F2" s="36" t="s">
        <v>33</v>
      </c>
      <c r="G2" s="256" t="s">
        <v>52</v>
      </c>
      <c r="H2" s="257"/>
      <c r="I2" s="258"/>
      <c r="J2" s="25" t="s">
        <v>27</v>
      </c>
      <c r="K2" s="9" t="s">
        <v>54</v>
      </c>
      <c r="L2" s="10"/>
      <c r="M2" s="10"/>
    </row>
    <row r="3" spans="1:52" s="11" customFormat="1" ht="39" thickBot="1" x14ac:dyDescent="0.25">
      <c r="A3" s="262"/>
      <c r="B3" s="54"/>
      <c r="C3" s="260"/>
      <c r="D3" s="260"/>
      <c r="E3" s="223" t="s">
        <v>131</v>
      </c>
      <c r="F3" s="70" t="s">
        <v>48</v>
      </c>
      <c r="G3" s="84" t="s">
        <v>49</v>
      </c>
      <c r="H3" s="85" t="s">
        <v>50</v>
      </c>
      <c r="I3" s="86" t="s">
        <v>51</v>
      </c>
      <c r="J3" s="26" t="s">
        <v>55</v>
      </c>
      <c r="K3" s="12" t="s">
        <v>55</v>
      </c>
    </row>
    <row r="4" spans="1:52" s="13" customFormat="1" ht="14.25" x14ac:dyDescent="0.2">
      <c r="A4" s="52">
        <f>A1</f>
        <v>45444</v>
      </c>
      <c r="B4" s="83">
        <f t="shared" ref="B4:B33" si="0">A4</f>
        <v>45444</v>
      </c>
      <c r="C4" s="42"/>
      <c r="D4" s="43"/>
      <c r="E4" s="224"/>
      <c r="F4" s="48"/>
      <c r="G4" s="20">
        <f>F4*0.75</f>
        <v>0</v>
      </c>
      <c r="H4" s="1"/>
      <c r="I4" s="1"/>
      <c r="J4" s="2"/>
      <c r="K4" s="3"/>
    </row>
    <row r="5" spans="1:52" s="13" customFormat="1" ht="14.25" x14ac:dyDescent="0.2">
      <c r="A5" s="52">
        <f t="shared" ref="A5:A33" si="1">A4+1</f>
        <v>45445</v>
      </c>
      <c r="B5" s="83">
        <f t="shared" si="0"/>
        <v>45445</v>
      </c>
      <c r="C5" s="42"/>
      <c r="D5" s="43"/>
      <c r="E5" s="224"/>
      <c r="F5" s="48"/>
      <c r="G5" s="20">
        <f t="shared" ref="G5:G33" si="2">F5*0.75</f>
        <v>0</v>
      </c>
      <c r="H5" s="1"/>
      <c r="I5" s="1"/>
      <c r="J5" s="2"/>
      <c r="K5" s="3"/>
    </row>
    <row r="6" spans="1:52" s="13" customFormat="1" ht="14.25" x14ac:dyDescent="0.2">
      <c r="A6" s="52">
        <f t="shared" si="1"/>
        <v>45446</v>
      </c>
      <c r="B6" s="83">
        <f t="shared" si="0"/>
        <v>45446</v>
      </c>
      <c r="C6" s="42"/>
      <c r="D6" s="43"/>
      <c r="E6" s="224"/>
      <c r="F6" s="48"/>
      <c r="G6" s="20">
        <f t="shared" si="2"/>
        <v>0</v>
      </c>
      <c r="H6" s="1"/>
      <c r="I6" s="1"/>
      <c r="J6" s="2"/>
      <c r="K6" s="3"/>
    </row>
    <row r="7" spans="1:52" s="13" customFormat="1" ht="14.25" x14ac:dyDescent="0.2">
      <c r="A7" s="52">
        <f t="shared" si="1"/>
        <v>45447</v>
      </c>
      <c r="B7" s="83">
        <f t="shared" si="0"/>
        <v>45447</v>
      </c>
      <c r="C7" s="42"/>
      <c r="D7" s="43"/>
      <c r="E7" s="224"/>
      <c r="F7" s="48"/>
      <c r="G7" s="20">
        <f t="shared" si="2"/>
        <v>0</v>
      </c>
      <c r="H7" s="1"/>
      <c r="I7" s="1"/>
      <c r="J7" s="2"/>
      <c r="K7" s="3"/>
    </row>
    <row r="8" spans="1:52" s="13" customFormat="1" ht="14.25" x14ac:dyDescent="0.2">
      <c r="A8" s="52">
        <f t="shared" si="1"/>
        <v>45448</v>
      </c>
      <c r="B8" s="83">
        <f t="shared" si="0"/>
        <v>45448</v>
      </c>
      <c r="C8" s="42"/>
      <c r="D8" s="43"/>
      <c r="E8" s="224"/>
      <c r="F8" s="48"/>
      <c r="G8" s="20">
        <f t="shared" si="2"/>
        <v>0</v>
      </c>
      <c r="H8" s="1"/>
      <c r="I8" s="1"/>
      <c r="J8" s="2"/>
      <c r="K8" s="3"/>
    </row>
    <row r="9" spans="1:52" s="13" customFormat="1" ht="14.25" x14ac:dyDescent="0.2">
      <c r="A9" s="52">
        <f t="shared" si="1"/>
        <v>45449</v>
      </c>
      <c r="B9" s="83">
        <f t="shared" si="0"/>
        <v>45449</v>
      </c>
      <c r="C9" s="42"/>
      <c r="D9" s="43"/>
      <c r="E9" s="224"/>
      <c r="F9" s="48"/>
      <c r="G9" s="20">
        <f t="shared" si="2"/>
        <v>0</v>
      </c>
      <c r="H9" s="1"/>
      <c r="I9" s="1"/>
      <c r="J9" s="2"/>
      <c r="K9" s="3"/>
    </row>
    <row r="10" spans="1:52" s="13" customFormat="1" ht="14.25" x14ac:dyDescent="0.2">
      <c r="A10" s="52">
        <f t="shared" si="1"/>
        <v>45450</v>
      </c>
      <c r="B10" s="83">
        <f t="shared" si="0"/>
        <v>45450</v>
      </c>
      <c r="C10" s="42"/>
      <c r="D10" s="43"/>
      <c r="E10" s="224"/>
      <c r="F10" s="48"/>
      <c r="G10" s="20">
        <f t="shared" si="2"/>
        <v>0</v>
      </c>
      <c r="H10" s="1"/>
      <c r="I10" s="1"/>
      <c r="J10" s="2"/>
      <c r="K10" s="3"/>
    </row>
    <row r="11" spans="1:52" s="13" customFormat="1" ht="14.25" x14ac:dyDescent="0.2">
      <c r="A11" s="52">
        <f t="shared" si="1"/>
        <v>45451</v>
      </c>
      <c r="B11" s="83">
        <f t="shared" si="0"/>
        <v>45451</v>
      </c>
      <c r="C11" s="42"/>
      <c r="D11" s="43"/>
      <c r="E11" s="224"/>
      <c r="F11" s="48"/>
      <c r="G11" s="20">
        <f t="shared" si="2"/>
        <v>0</v>
      </c>
      <c r="H11" s="1"/>
      <c r="I11" s="1"/>
      <c r="J11" s="2"/>
      <c r="K11" s="3"/>
    </row>
    <row r="12" spans="1:52" s="13" customFormat="1" ht="14.25" x14ac:dyDescent="0.2">
      <c r="A12" s="52">
        <f t="shared" si="1"/>
        <v>45452</v>
      </c>
      <c r="B12" s="83">
        <f t="shared" si="0"/>
        <v>45452</v>
      </c>
      <c r="C12" s="42"/>
      <c r="D12" s="43"/>
      <c r="E12" s="224"/>
      <c r="F12" s="48"/>
      <c r="G12" s="20">
        <f t="shared" si="2"/>
        <v>0</v>
      </c>
      <c r="H12" s="1"/>
      <c r="I12" s="1"/>
      <c r="J12" s="2"/>
      <c r="K12" s="3"/>
    </row>
    <row r="13" spans="1:52" s="13" customFormat="1" ht="14.25" x14ac:dyDescent="0.2">
      <c r="A13" s="52">
        <f t="shared" si="1"/>
        <v>45453</v>
      </c>
      <c r="B13" s="83">
        <f t="shared" si="0"/>
        <v>45453</v>
      </c>
      <c r="C13" s="42"/>
      <c r="D13" s="43"/>
      <c r="E13" s="224"/>
      <c r="F13" s="48"/>
      <c r="G13" s="20">
        <f t="shared" si="2"/>
        <v>0</v>
      </c>
      <c r="H13" s="1"/>
      <c r="I13" s="1"/>
      <c r="J13" s="2"/>
      <c r="K13" s="3"/>
    </row>
    <row r="14" spans="1:52" s="13" customFormat="1" ht="14.25" x14ac:dyDescent="0.2">
      <c r="A14" s="52">
        <f t="shared" si="1"/>
        <v>45454</v>
      </c>
      <c r="B14" s="83">
        <f t="shared" si="0"/>
        <v>45454</v>
      </c>
      <c r="C14" s="42"/>
      <c r="D14" s="43"/>
      <c r="E14" s="224"/>
      <c r="F14" s="48"/>
      <c r="G14" s="20">
        <f t="shared" si="2"/>
        <v>0</v>
      </c>
      <c r="H14" s="1"/>
      <c r="I14" s="1"/>
      <c r="J14" s="2"/>
      <c r="K14" s="3"/>
    </row>
    <row r="15" spans="1:52" s="13" customFormat="1" ht="14.25" x14ac:dyDescent="0.2">
      <c r="A15" s="52">
        <f t="shared" si="1"/>
        <v>45455</v>
      </c>
      <c r="B15" s="83">
        <f t="shared" si="0"/>
        <v>45455</v>
      </c>
      <c r="C15" s="42"/>
      <c r="D15" s="43"/>
      <c r="E15" s="224"/>
      <c r="F15" s="48"/>
      <c r="G15" s="20">
        <f t="shared" si="2"/>
        <v>0</v>
      </c>
      <c r="H15" s="1"/>
      <c r="I15" s="1"/>
      <c r="J15" s="2"/>
      <c r="K15" s="3"/>
    </row>
    <row r="16" spans="1:52" s="13" customFormat="1" ht="14.25" x14ac:dyDescent="0.2">
      <c r="A16" s="52">
        <f t="shared" si="1"/>
        <v>45456</v>
      </c>
      <c r="B16" s="83">
        <f t="shared" si="0"/>
        <v>45456</v>
      </c>
      <c r="C16" s="42"/>
      <c r="D16" s="43"/>
      <c r="E16" s="224"/>
      <c r="F16" s="48"/>
      <c r="G16" s="20">
        <f t="shared" si="2"/>
        <v>0</v>
      </c>
      <c r="H16" s="1"/>
      <c r="I16" s="1"/>
      <c r="J16" s="2"/>
      <c r="K16" s="3"/>
    </row>
    <row r="17" spans="1:11" s="13" customFormat="1" ht="14.25" x14ac:dyDescent="0.2">
      <c r="A17" s="52">
        <f t="shared" si="1"/>
        <v>45457</v>
      </c>
      <c r="B17" s="83">
        <f t="shared" si="0"/>
        <v>45457</v>
      </c>
      <c r="C17" s="42"/>
      <c r="D17" s="43"/>
      <c r="E17" s="224"/>
      <c r="F17" s="48"/>
      <c r="G17" s="20">
        <f t="shared" si="2"/>
        <v>0</v>
      </c>
      <c r="H17" s="1"/>
      <c r="I17" s="1"/>
      <c r="J17" s="2"/>
      <c r="K17" s="3"/>
    </row>
    <row r="18" spans="1:11" s="13" customFormat="1" ht="14.25" x14ac:dyDescent="0.2">
      <c r="A18" s="52">
        <f t="shared" si="1"/>
        <v>45458</v>
      </c>
      <c r="B18" s="83">
        <f t="shared" si="0"/>
        <v>45458</v>
      </c>
      <c r="C18" s="42"/>
      <c r="D18" s="43"/>
      <c r="E18" s="224"/>
      <c r="F18" s="48"/>
      <c r="G18" s="20">
        <f t="shared" si="2"/>
        <v>0</v>
      </c>
      <c r="H18" s="1"/>
      <c r="I18" s="1"/>
      <c r="J18" s="2"/>
      <c r="K18" s="3"/>
    </row>
    <row r="19" spans="1:11" s="13" customFormat="1" ht="14.25" x14ac:dyDescent="0.2">
      <c r="A19" s="52">
        <f t="shared" si="1"/>
        <v>45459</v>
      </c>
      <c r="B19" s="83">
        <f t="shared" si="0"/>
        <v>45459</v>
      </c>
      <c r="C19" s="42"/>
      <c r="D19" s="43"/>
      <c r="E19" s="224"/>
      <c r="F19" s="48"/>
      <c r="G19" s="20">
        <f t="shared" si="2"/>
        <v>0</v>
      </c>
      <c r="H19" s="1"/>
      <c r="I19" s="1"/>
      <c r="J19" s="2"/>
      <c r="K19" s="3"/>
    </row>
    <row r="20" spans="1:11" s="13" customFormat="1" ht="14.25" x14ac:dyDescent="0.2">
      <c r="A20" s="52">
        <f t="shared" si="1"/>
        <v>45460</v>
      </c>
      <c r="B20" s="83">
        <f t="shared" si="0"/>
        <v>45460</v>
      </c>
      <c r="C20" s="42"/>
      <c r="D20" s="43"/>
      <c r="E20" s="224"/>
      <c r="F20" s="48"/>
      <c r="G20" s="20">
        <f t="shared" si="2"/>
        <v>0</v>
      </c>
      <c r="H20" s="1"/>
      <c r="I20" s="1"/>
      <c r="J20" s="2"/>
      <c r="K20" s="3"/>
    </row>
    <row r="21" spans="1:11" s="13" customFormat="1" ht="14.25" x14ac:dyDescent="0.2">
      <c r="A21" s="52">
        <f t="shared" si="1"/>
        <v>45461</v>
      </c>
      <c r="B21" s="83">
        <f t="shared" si="0"/>
        <v>45461</v>
      </c>
      <c r="C21" s="42"/>
      <c r="D21" s="43"/>
      <c r="E21" s="224"/>
      <c r="F21" s="48"/>
      <c r="G21" s="20">
        <f t="shared" si="2"/>
        <v>0</v>
      </c>
      <c r="H21" s="1"/>
      <c r="I21" s="1"/>
      <c r="J21" s="2"/>
      <c r="K21" s="3"/>
    </row>
    <row r="22" spans="1:11" s="13" customFormat="1" ht="14.25" x14ac:dyDescent="0.2">
      <c r="A22" s="52">
        <f t="shared" si="1"/>
        <v>45462</v>
      </c>
      <c r="B22" s="83">
        <f t="shared" si="0"/>
        <v>45462</v>
      </c>
      <c r="C22" s="42"/>
      <c r="D22" s="43"/>
      <c r="E22" s="224"/>
      <c r="F22" s="48"/>
      <c r="G22" s="20">
        <f t="shared" si="2"/>
        <v>0</v>
      </c>
      <c r="H22" s="1"/>
      <c r="I22" s="1"/>
      <c r="J22" s="2"/>
      <c r="K22" s="3"/>
    </row>
    <row r="23" spans="1:11" s="13" customFormat="1" ht="14.25" x14ac:dyDescent="0.2">
      <c r="A23" s="52">
        <f t="shared" si="1"/>
        <v>45463</v>
      </c>
      <c r="B23" s="83">
        <f t="shared" si="0"/>
        <v>45463</v>
      </c>
      <c r="C23" s="42"/>
      <c r="D23" s="43"/>
      <c r="E23" s="224"/>
      <c r="F23" s="48"/>
      <c r="G23" s="20">
        <f t="shared" si="2"/>
        <v>0</v>
      </c>
      <c r="H23" s="1"/>
      <c r="I23" s="1"/>
      <c r="J23" s="2"/>
      <c r="K23" s="3"/>
    </row>
    <row r="24" spans="1:11" s="13" customFormat="1" ht="14.25" x14ac:dyDescent="0.2">
      <c r="A24" s="52">
        <f t="shared" si="1"/>
        <v>45464</v>
      </c>
      <c r="B24" s="83">
        <f t="shared" si="0"/>
        <v>45464</v>
      </c>
      <c r="C24" s="42"/>
      <c r="D24" s="43"/>
      <c r="E24" s="224"/>
      <c r="F24" s="48"/>
      <c r="G24" s="20">
        <f t="shared" si="2"/>
        <v>0</v>
      </c>
      <c r="H24" s="1"/>
      <c r="I24" s="1"/>
      <c r="J24" s="2"/>
      <c r="K24" s="3"/>
    </row>
    <row r="25" spans="1:11" s="13" customFormat="1" ht="14.25" x14ac:dyDescent="0.2">
      <c r="A25" s="52">
        <f t="shared" si="1"/>
        <v>45465</v>
      </c>
      <c r="B25" s="83">
        <f t="shared" si="0"/>
        <v>45465</v>
      </c>
      <c r="C25" s="42"/>
      <c r="D25" s="43"/>
      <c r="E25" s="224"/>
      <c r="F25" s="48"/>
      <c r="G25" s="20">
        <f t="shared" si="2"/>
        <v>0</v>
      </c>
      <c r="H25" s="1"/>
      <c r="I25" s="1"/>
      <c r="J25" s="2"/>
      <c r="K25" s="3"/>
    </row>
    <row r="26" spans="1:11" s="13" customFormat="1" ht="14.25" x14ac:dyDescent="0.2">
      <c r="A26" s="52">
        <f t="shared" si="1"/>
        <v>45466</v>
      </c>
      <c r="B26" s="83">
        <f t="shared" si="0"/>
        <v>45466</v>
      </c>
      <c r="C26" s="42"/>
      <c r="D26" s="43"/>
      <c r="E26" s="224"/>
      <c r="F26" s="48"/>
      <c r="G26" s="20">
        <f t="shared" si="2"/>
        <v>0</v>
      </c>
      <c r="H26" s="1"/>
      <c r="I26" s="1"/>
      <c r="J26" s="2"/>
      <c r="K26" s="3"/>
    </row>
    <row r="27" spans="1:11" s="13" customFormat="1" ht="14.25" x14ac:dyDescent="0.2">
      <c r="A27" s="52">
        <f t="shared" si="1"/>
        <v>45467</v>
      </c>
      <c r="B27" s="83">
        <f t="shared" si="0"/>
        <v>45467</v>
      </c>
      <c r="C27" s="42"/>
      <c r="D27" s="43"/>
      <c r="E27" s="224"/>
      <c r="F27" s="48"/>
      <c r="G27" s="20">
        <f t="shared" si="2"/>
        <v>0</v>
      </c>
      <c r="H27" s="1"/>
      <c r="I27" s="1"/>
      <c r="J27" s="2"/>
      <c r="K27" s="3"/>
    </row>
    <row r="28" spans="1:11" s="13" customFormat="1" ht="14.25" x14ac:dyDescent="0.2">
      <c r="A28" s="52">
        <f t="shared" si="1"/>
        <v>45468</v>
      </c>
      <c r="B28" s="83">
        <f t="shared" si="0"/>
        <v>45468</v>
      </c>
      <c r="C28" s="42"/>
      <c r="D28" s="43"/>
      <c r="E28" s="224"/>
      <c r="F28" s="48"/>
      <c r="G28" s="20">
        <f t="shared" si="2"/>
        <v>0</v>
      </c>
      <c r="H28" s="1"/>
      <c r="I28" s="1"/>
      <c r="J28" s="2"/>
      <c r="K28" s="3"/>
    </row>
    <row r="29" spans="1:11" s="13" customFormat="1" ht="14.25" x14ac:dyDescent="0.2">
      <c r="A29" s="52">
        <f t="shared" si="1"/>
        <v>45469</v>
      </c>
      <c r="B29" s="83">
        <f t="shared" si="0"/>
        <v>45469</v>
      </c>
      <c r="C29" s="42"/>
      <c r="D29" s="43"/>
      <c r="E29" s="224"/>
      <c r="F29" s="48"/>
      <c r="G29" s="20">
        <f t="shared" si="2"/>
        <v>0</v>
      </c>
      <c r="H29" s="1"/>
      <c r="I29" s="1"/>
      <c r="J29" s="2"/>
      <c r="K29" s="3"/>
    </row>
    <row r="30" spans="1:11" s="13" customFormat="1" ht="14.25" x14ac:dyDescent="0.2">
      <c r="A30" s="52">
        <f t="shared" si="1"/>
        <v>45470</v>
      </c>
      <c r="B30" s="83">
        <f t="shared" si="0"/>
        <v>45470</v>
      </c>
      <c r="C30" s="42"/>
      <c r="D30" s="43"/>
      <c r="E30" s="224"/>
      <c r="F30" s="48"/>
      <c r="G30" s="20">
        <f t="shared" si="2"/>
        <v>0</v>
      </c>
      <c r="H30" s="1"/>
      <c r="I30" s="1"/>
      <c r="J30" s="2"/>
      <c r="K30" s="3"/>
    </row>
    <row r="31" spans="1:11" s="13" customFormat="1" ht="14.25" x14ac:dyDescent="0.2">
      <c r="A31" s="52">
        <f t="shared" si="1"/>
        <v>45471</v>
      </c>
      <c r="B31" s="83">
        <f t="shared" si="0"/>
        <v>45471</v>
      </c>
      <c r="C31" s="42"/>
      <c r="D31" s="43"/>
      <c r="E31" s="224"/>
      <c r="F31" s="48"/>
      <c r="G31" s="20">
        <f t="shared" si="2"/>
        <v>0</v>
      </c>
      <c r="H31" s="1"/>
      <c r="I31" s="1"/>
      <c r="J31" s="2"/>
      <c r="K31" s="3"/>
    </row>
    <row r="32" spans="1:11" s="13" customFormat="1" ht="14.25" x14ac:dyDescent="0.2">
      <c r="A32" s="52">
        <f t="shared" si="1"/>
        <v>45472</v>
      </c>
      <c r="B32" s="83">
        <f t="shared" si="0"/>
        <v>45472</v>
      </c>
      <c r="C32" s="42"/>
      <c r="D32" s="43"/>
      <c r="E32" s="224"/>
      <c r="F32" s="48"/>
      <c r="G32" s="20">
        <f t="shared" si="2"/>
        <v>0</v>
      </c>
      <c r="H32" s="1"/>
      <c r="I32" s="1"/>
      <c r="J32" s="2"/>
      <c r="K32" s="3"/>
    </row>
    <row r="33" spans="1:12" s="13" customFormat="1" ht="14.25" x14ac:dyDescent="0.2">
      <c r="A33" s="52">
        <f t="shared" si="1"/>
        <v>45473</v>
      </c>
      <c r="B33" s="83">
        <f t="shared" si="0"/>
        <v>45473</v>
      </c>
      <c r="C33" s="42"/>
      <c r="D33" s="43"/>
      <c r="E33" s="224"/>
      <c r="F33" s="48"/>
      <c r="G33" s="20">
        <f t="shared" si="2"/>
        <v>0</v>
      </c>
      <c r="H33" s="1"/>
      <c r="I33" s="1"/>
      <c r="J33" s="2"/>
      <c r="K33" s="3"/>
    </row>
    <row r="34" spans="1:12" s="13" customFormat="1" ht="14.25" x14ac:dyDescent="0.2">
      <c r="A34" s="52"/>
      <c r="B34" s="57"/>
      <c r="C34" s="44"/>
      <c r="D34" s="45"/>
      <c r="E34" s="226"/>
      <c r="F34" s="48"/>
      <c r="G34" s="66">
        <f>F34*0.75</f>
        <v>0</v>
      </c>
      <c r="H34" s="65"/>
      <c r="I34" s="1"/>
      <c r="J34" s="2"/>
      <c r="K34" s="3"/>
    </row>
    <row r="35" spans="1:12" s="13" customFormat="1" ht="15" x14ac:dyDescent="0.2">
      <c r="A35" s="49" t="str">
        <f>IF('table récapitulative'!H5&gt;0,"Déplacements en leçons","")</f>
        <v/>
      </c>
      <c r="B35" s="55"/>
      <c r="C35" s="44"/>
      <c r="D35" s="45"/>
      <c r="E35" s="39"/>
      <c r="F35" s="40" t="str">
        <f>IF(A35="","",'table récapitulative'!H5 * 'table récapitulative'!D8/12)</f>
        <v/>
      </c>
      <c r="G35" s="39"/>
      <c r="H35" s="39"/>
      <c r="I35" s="39"/>
      <c r="J35" s="39"/>
      <c r="K35" s="40"/>
    </row>
    <row r="36" spans="1:12" s="13" customFormat="1" ht="15" x14ac:dyDescent="0.2">
      <c r="A36" s="50" t="str">
        <f>IF('table récapitulative'!C13&gt;0,"Comptabilisation décharge horaire en heures","")</f>
        <v/>
      </c>
      <c r="B36" s="50"/>
      <c r="C36" s="44"/>
      <c r="D36" s="46"/>
      <c r="E36" s="227">
        <f>IF('table récapitulative'!C12&gt;0,1930/12*'table récapitulative'!O5,0)</f>
        <v>0</v>
      </c>
      <c r="F36" s="47"/>
      <c r="G36" s="51" t="str">
        <f>IF($A$36="","",1930/12*0.85*'table récapitulative'!$M$5)</f>
        <v/>
      </c>
      <c r="H36" s="41"/>
      <c r="I36" s="41"/>
      <c r="J36" s="141" t="str">
        <f>IF($A$36="","",1930/12*0.12*'table récapitulative'!$M$5)</f>
        <v/>
      </c>
      <c r="K36" s="142" t="str">
        <f>IF($A$36="","",1930/12*0.03*'table récapitulative'!$M$5)</f>
        <v/>
      </c>
    </row>
    <row r="37" spans="1:12" s="13" customFormat="1" ht="18.75" customHeight="1" thickBot="1" x14ac:dyDescent="0.3">
      <c r="A37" s="14" t="s">
        <v>47</v>
      </c>
      <c r="B37" s="56"/>
      <c r="C37" s="15"/>
      <c r="D37" s="15"/>
      <c r="E37" s="228">
        <f t="shared" ref="E37:K37" si="3">SUM(E4:E36)</f>
        <v>0</v>
      </c>
      <c r="F37" s="31">
        <f t="shared" si="3"/>
        <v>0</v>
      </c>
      <c r="G37" s="32">
        <f t="shared" si="3"/>
        <v>0</v>
      </c>
      <c r="H37" s="32">
        <f t="shared" si="3"/>
        <v>0</v>
      </c>
      <c r="I37" s="33">
        <f t="shared" si="3"/>
        <v>0</v>
      </c>
      <c r="J37" s="34">
        <f t="shared" si="3"/>
        <v>0</v>
      </c>
      <c r="K37" s="35">
        <f t="shared" si="3"/>
        <v>0</v>
      </c>
    </row>
    <row r="38" spans="1:12" ht="13.5" thickTop="1" x14ac:dyDescent="0.2">
      <c r="L38" s="8"/>
    </row>
    <row r="39" spans="1:12" ht="9.75" hidden="1" customHeight="1" x14ac:dyDescent="0.25">
      <c r="C39" s="18" t="s">
        <v>0</v>
      </c>
      <c r="D39" s="18"/>
      <c r="E39" s="18"/>
      <c r="F39" s="18"/>
      <c r="G39" s="19"/>
      <c r="H39" s="19"/>
      <c r="I39" s="19"/>
      <c r="J39" s="19"/>
      <c r="L39" s="8"/>
    </row>
    <row r="40" spans="1:12" ht="9.75" hidden="1" customHeight="1" x14ac:dyDescent="0.2">
      <c r="C40" s="18" t="s">
        <v>1</v>
      </c>
      <c r="D40" s="18"/>
      <c r="E40" s="18"/>
      <c r="F40" s="18"/>
      <c r="L40" s="8"/>
    </row>
    <row r="41" spans="1:12" ht="9.75" hidden="1" customHeight="1" x14ac:dyDescent="0.2">
      <c r="C41" s="18" t="s">
        <v>2</v>
      </c>
      <c r="D41" s="18"/>
      <c r="E41" s="18"/>
      <c r="F41" s="18"/>
      <c r="L41" s="8"/>
    </row>
    <row r="42" spans="1:12" ht="9.75" hidden="1" customHeight="1" x14ac:dyDescent="0.2">
      <c r="C42" s="18" t="s">
        <v>3</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algorithmName="SHA-512" hashValue="vTmhI0/SE0UImL7rCnHc6aSPcsc4UYxXSSHQmXQ0Xr8KeFEyorkcMLRdzIJpE9EIyYpsVnIQya+ZAluBZIO9UA==" saltValue="WKs6cf9InAzRcTysUKa2jw==" spinCount="100000" sheet="1" selectLockedCells="1"/>
  <mergeCells count="5">
    <mergeCell ref="A1:C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H33 I4:K34">
      <formula1>0</formula1>
      <formula2>24</formula2>
    </dataValidation>
  </dataValidations>
  <pageMargins left="0.35433070866141736" right="0.43307086614173229" top="0.23622047244094491" bottom="0.39370078740157483" header="0.19685039370078741" footer="0.35433070866141736"/>
  <pageSetup paperSize="9" scale="64" fitToHeight="3" orientation="portrait" horizontalDpi="36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zoomScalePageLayoutView="70" workbookViewId="0">
      <selection activeCell="C4" sqref="C4"/>
    </sheetView>
  </sheetViews>
  <sheetFormatPr baseColWidth="10" defaultColWidth="16.28515625" defaultRowHeight="12.75" x14ac:dyDescent="0.2"/>
  <cols>
    <col min="1" max="1" width="5.140625" style="8" customWidth="1"/>
    <col min="2" max="2" width="5.7109375" style="16" customWidth="1"/>
    <col min="3" max="3" width="12.140625" style="16" customWidth="1"/>
    <col min="4" max="4" width="36.85546875" style="16" customWidth="1"/>
    <col min="5" max="5" width="8.28515625" style="16" bestFit="1" customWidth="1"/>
    <col min="6" max="6" width="11.7109375" style="16" customWidth="1"/>
    <col min="7" max="8" width="15" style="17" customWidth="1"/>
    <col min="9" max="11" width="14.5703125" style="17" customWidth="1"/>
    <col min="12" max="12" width="2.7109375" style="17" customWidth="1"/>
    <col min="13" max="13" width="2.85546875" style="8" customWidth="1"/>
    <col min="14" max="16384" width="16.28515625" style="8"/>
  </cols>
  <sheetData>
    <row r="1" spans="1:52" ht="24" thickBot="1" x14ac:dyDescent="0.4">
      <c r="A1" s="255">
        <f>juin!A1+30</f>
        <v>45474</v>
      </c>
      <c r="B1" s="255"/>
      <c r="C1" s="255"/>
      <c r="D1" s="4"/>
      <c r="E1" s="4"/>
      <c r="F1" s="4"/>
      <c r="G1" s="5"/>
      <c r="H1" s="5"/>
      <c r="I1" s="5"/>
      <c r="J1" s="5"/>
      <c r="K1" s="5"/>
      <c r="L1" s="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s="11" customFormat="1" ht="51.75" customHeight="1" x14ac:dyDescent="0.2">
      <c r="A2" s="261" t="s">
        <v>45</v>
      </c>
      <c r="B2" s="53"/>
      <c r="C2" s="259" t="s">
        <v>46</v>
      </c>
      <c r="D2" s="259" t="s">
        <v>92</v>
      </c>
      <c r="E2" s="222" t="s">
        <v>133</v>
      </c>
      <c r="F2" s="36" t="s">
        <v>33</v>
      </c>
      <c r="G2" s="256" t="s">
        <v>52</v>
      </c>
      <c r="H2" s="257"/>
      <c r="I2" s="258"/>
      <c r="J2" s="25" t="s">
        <v>27</v>
      </c>
      <c r="K2" s="9" t="s">
        <v>54</v>
      </c>
      <c r="L2" s="10"/>
      <c r="M2" s="10"/>
    </row>
    <row r="3" spans="1:52" s="11" customFormat="1" ht="39" thickBot="1" x14ac:dyDescent="0.25">
      <c r="A3" s="262"/>
      <c r="B3" s="54"/>
      <c r="C3" s="260"/>
      <c r="D3" s="260"/>
      <c r="E3" s="223" t="s">
        <v>131</v>
      </c>
      <c r="F3" s="70" t="s">
        <v>48</v>
      </c>
      <c r="G3" s="84" t="s">
        <v>49</v>
      </c>
      <c r="H3" s="85" t="s">
        <v>50</v>
      </c>
      <c r="I3" s="86" t="s">
        <v>51</v>
      </c>
      <c r="J3" s="26" t="s">
        <v>55</v>
      </c>
      <c r="K3" s="12" t="s">
        <v>55</v>
      </c>
    </row>
    <row r="4" spans="1:52" s="13" customFormat="1" ht="14.25" x14ac:dyDescent="0.2">
      <c r="A4" s="52">
        <f>A1</f>
        <v>45474</v>
      </c>
      <c r="B4" s="83">
        <f t="shared" ref="B4:B34" si="0">A4</f>
        <v>45474</v>
      </c>
      <c r="C4" s="42"/>
      <c r="D4" s="43"/>
      <c r="E4" s="224"/>
      <c r="F4" s="48"/>
      <c r="G4" s="20">
        <f>F4*0.75</f>
        <v>0</v>
      </c>
      <c r="H4" s="1"/>
      <c r="I4" s="1"/>
      <c r="J4" s="2"/>
      <c r="K4" s="3"/>
    </row>
    <row r="5" spans="1:52" s="13" customFormat="1" ht="14.25" x14ac:dyDescent="0.2">
      <c r="A5" s="52">
        <f t="shared" ref="A5:A34" si="1">A4+1</f>
        <v>45475</v>
      </c>
      <c r="B5" s="83">
        <f t="shared" si="0"/>
        <v>45475</v>
      </c>
      <c r="C5" s="42"/>
      <c r="D5" s="43"/>
      <c r="E5" s="224"/>
      <c r="F5" s="48"/>
      <c r="G5" s="20">
        <f t="shared" ref="G5:G33" si="2">F5*0.75</f>
        <v>0</v>
      </c>
      <c r="H5" s="1"/>
      <c r="I5" s="1"/>
      <c r="J5" s="2"/>
      <c r="K5" s="3"/>
    </row>
    <row r="6" spans="1:52" s="13" customFormat="1" ht="14.25" x14ac:dyDescent="0.2">
      <c r="A6" s="52">
        <f t="shared" si="1"/>
        <v>45476</v>
      </c>
      <c r="B6" s="83">
        <f t="shared" si="0"/>
        <v>45476</v>
      </c>
      <c r="C6" s="42"/>
      <c r="D6" s="43"/>
      <c r="E6" s="224"/>
      <c r="F6" s="48"/>
      <c r="G6" s="20">
        <f t="shared" si="2"/>
        <v>0</v>
      </c>
      <c r="H6" s="1"/>
      <c r="I6" s="1"/>
      <c r="J6" s="2"/>
      <c r="K6" s="3"/>
    </row>
    <row r="7" spans="1:52" s="13" customFormat="1" ht="14.25" x14ac:dyDescent="0.2">
      <c r="A7" s="52">
        <f t="shared" si="1"/>
        <v>45477</v>
      </c>
      <c r="B7" s="83">
        <f t="shared" si="0"/>
        <v>45477</v>
      </c>
      <c r="C7" s="42"/>
      <c r="D7" s="43"/>
      <c r="E7" s="224"/>
      <c r="F7" s="48"/>
      <c r="G7" s="20">
        <f t="shared" si="2"/>
        <v>0</v>
      </c>
      <c r="H7" s="1"/>
      <c r="I7" s="1"/>
      <c r="J7" s="2"/>
      <c r="K7" s="3"/>
    </row>
    <row r="8" spans="1:52" s="13" customFormat="1" ht="14.25" x14ac:dyDescent="0.2">
      <c r="A8" s="52">
        <f t="shared" si="1"/>
        <v>45478</v>
      </c>
      <c r="B8" s="83">
        <f t="shared" si="0"/>
        <v>45478</v>
      </c>
      <c r="C8" s="42"/>
      <c r="D8" s="43"/>
      <c r="E8" s="224"/>
      <c r="F8" s="48"/>
      <c r="G8" s="20">
        <f t="shared" si="2"/>
        <v>0</v>
      </c>
      <c r="H8" s="1"/>
      <c r="I8" s="1"/>
      <c r="J8" s="2"/>
      <c r="K8" s="3"/>
    </row>
    <row r="9" spans="1:52" s="13" customFormat="1" ht="14.25" x14ac:dyDescent="0.2">
      <c r="A9" s="52">
        <f t="shared" si="1"/>
        <v>45479</v>
      </c>
      <c r="B9" s="83">
        <f t="shared" si="0"/>
        <v>45479</v>
      </c>
      <c r="C9" s="42"/>
      <c r="D9" s="43"/>
      <c r="E9" s="224"/>
      <c r="F9" s="48"/>
      <c r="G9" s="20">
        <f t="shared" si="2"/>
        <v>0</v>
      </c>
      <c r="H9" s="1"/>
      <c r="I9" s="1"/>
      <c r="J9" s="2"/>
      <c r="K9" s="3"/>
    </row>
    <row r="10" spans="1:52" s="13" customFormat="1" ht="14.25" x14ac:dyDescent="0.2">
      <c r="A10" s="52">
        <f t="shared" si="1"/>
        <v>45480</v>
      </c>
      <c r="B10" s="83">
        <f t="shared" si="0"/>
        <v>45480</v>
      </c>
      <c r="C10" s="42"/>
      <c r="D10" s="43"/>
      <c r="E10" s="224"/>
      <c r="F10" s="48"/>
      <c r="G10" s="20">
        <f t="shared" si="2"/>
        <v>0</v>
      </c>
      <c r="H10" s="1"/>
      <c r="I10" s="1"/>
      <c r="J10" s="2"/>
      <c r="K10" s="3"/>
    </row>
    <row r="11" spans="1:52" s="13" customFormat="1" ht="14.25" x14ac:dyDescent="0.2">
      <c r="A11" s="52">
        <f t="shared" si="1"/>
        <v>45481</v>
      </c>
      <c r="B11" s="83">
        <f t="shared" si="0"/>
        <v>45481</v>
      </c>
      <c r="C11" s="42"/>
      <c r="D11" s="43"/>
      <c r="E11" s="224"/>
      <c r="F11" s="48"/>
      <c r="G11" s="20">
        <f t="shared" si="2"/>
        <v>0</v>
      </c>
      <c r="H11" s="1"/>
      <c r="I11" s="1"/>
      <c r="J11" s="2"/>
      <c r="K11" s="3"/>
    </row>
    <row r="12" spans="1:52" s="13" customFormat="1" ht="14.25" x14ac:dyDescent="0.2">
      <c r="A12" s="52">
        <f t="shared" si="1"/>
        <v>45482</v>
      </c>
      <c r="B12" s="83">
        <f t="shared" si="0"/>
        <v>45482</v>
      </c>
      <c r="C12" s="42"/>
      <c r="D12" s="43"/>
      <c r="E12" s="224"/>
      <c r="F12" s="48"/>
      <c r="G12" s="20">
        <f t="shared" si="2"/>
        <v>0</v>
      </c>
      <c r="H12" s="1"/>
      <c r="I12" s="1"/>
      <c r="J12" s="2"/>
      <c r="K12" s="3"/>
    </row>
    <row r="13" spans="1:52" s="13" customFormat="1" ht="14.25" x14ac:dyDescent="0.2">
      <c r="A13" s="52">
        <f t="shared" si="1"/>
        <v>45483</v>
      </c>
      <c r="B13" s="83">
        <f t="shared" si="0"/>
        <v>45483</v>
      </c>
      <c r="C13" s="42"/>
      <c r="D13" s="43"/>
      <c r="E13" s="224"/>
      <c r="F13" s="48"/>
      <c r="G13" s="20">
        <f t="shared" si="2"/>
        <v>0</v>
      </c>
      <c r="H13" s="1"/>
      <c r="I13" s="1"/>
      <c r="J13" s="2"/>
      <c r="K13" s="3"/>
    </row>
    <row r="14" spans="1:52" s="13" customFormat="1" ht="14.25" x14ac:dyDescent="0.2">
      <c r="A14" s="52">
        <f t="shared" si="1"/>
        <v>45484</v>
      </c>
      <c r="B14" s="83">
        <f t="shared" si="0"/>
        <v>45484</v>
      </c>
      <c r="C14" s="42"/>
      <c r="D14" s="43"/>
      <c r="E14" s="224"/>
      <c r="F14" s="48"/>
      <c r="G14" s="20">
        <f t="shared" si="2"/>
        <v>0</v>
      </c>
      <c r="H14" s="1"/>
      <c r="I14" s="1"/>
      <c r="J14" s="2"/>
      <c r="K14" s="3"/>
    </row>
    <row r="15" spans="1:52" s="13" customFormat="1" ht="14.25" x14ac:dyDescent="0.2">
      <c r="A15" s="52">
        <f t="shared" si="1"/>
        <v>45485</v>
      </c>
      <c r="B15" s="83">
        <f t="shared" si="0"/>
        <v>45485</v>
      </c>
      <c r="C15" s="42"/>
      <c r="D15" s="43"/>
      <c r="E15" s="224"/>
      <c r="F15" s="48"/>
      <c r="G15" s="20">
        <f t="shared" si="2"/>
        <v>0</v>
      </c>
      <c r="H15" s="1"/>
      <c r="I15" s="1"/>
      <c r="J15" s="2"/>
      <c r="K15" s="3"/>
    </row>
    <row r="16" spans="1:52" s="13" customFormat="1" ht="14.25" x14ac:dyDescent="0.2">
      <c r="A16" s="52">
        <f t="shared" si="1"/>
        <v>45486</v>
      </c>
      <c r="B16" s="83">
        <f t="shared" si="0"/>
        <v>45486</v>
      </c>
      <c r="C16" s="42"/>
      <c r="D16" s="43"/>
      <c r="E16" s="224"/>
      <c r="F16" s="48"/>
      <c r="G16" s="20">
        <f t="shared" si="2"/>
        <v>0</v>
      </c>
      <c r="H16" s="1"/>
      <c r="I16" s="1"/>
      <c r="J16" s="2"/>
      <c r="K16" s="3"/>
    </row>
    <row r="17" spans="1:11" s="13" customFormat="1" ht="14.25" x14ac:dyDescent="0.2">
      <c r="A17" s="52">
        <f t="shared" si="1"/>
        <v>45487</v>
      </c>
      <c r="B17" s="83">
        <f t="shared" si="0"/>
        <v>45487</v>
      </c>
      <c r="C17" s="42"/>
      <c r="D17" s="43"/>
      <c r="E17" s="224"/>
      <c r="F17" s="48"/>
      <c r="G17" s="20">
        <f t="shared" si="2"/>
        <v>0</v>
      </c>
      <c r="H17" s="1"/>
      <c r="I17" s="1"/>
      <c r="J17" s="2"/>
      <c r="K17" s="3"/>
    </row>
    <row r="18" spans="1:11" s="13" customFormat="1" ht="14.25" x14ac:dyDescent="0.2">
      <c r="A18" s="52">
        <f t="shared" si="1"/>
        <v>45488</v>
      </c>
      <c r="B18" s="83">
        <f t="shared" si="0"/>
        <v>45488</v>
      </c>
      <c r="C18" s="42"/>
      <c r="D18" s="43"/>
      <c r="E18" s="224"/>
      <c r="F18" s="48"/>
      <c r="G18" s="20">
        <f t="shared" si="2"/>
        <v>0</v>
      </c>
      <c r="H18" s="1"/>
      <c r="I18" s="1"/>
      <c r="J18" s="2"/>
      <c r="K18" s="3"/>
    </row>
    <row r="19" spans="1:11" s="13" customFormat="1" ht="14.25" x14ac:dyDescent="0.2">
      <c r="A19" s="52">
        <f t="shared" si="1"/>
        <v>45489</v>
      </c>
      <c r="B19" s="83">
        <f t="shared" si="0"/>
        <v>45489</v>
      </c>
      <c r="C19" s="42"/>
      <c r="D19" s="43"/>
      <c r="E19" s="224"/>
      <c r="F19" s="48"/>
      <c r="G19" s="20">
        <f t="shared" si="2"/>
        <v>0</v>
      </c>
      <c r="H19" s="1"/>
      <c r="I19" s="1"/>
      <c r="J19" s="2"/>
      <c r="K19" s="3"/>
    </row>
    <row r="20" spans="1:11" s="13" customFormat="1" ht="14.25" x14ac:dyDescent="0.2">
      <c r="A20" s="52">
        <f t="shared" si="1"/>
        <v>45490</v>
      </c>
      <c r="B20" s="83">
        <f t="shared" si="0"/>
        <v>45490</v>
      </c>
      <c r="C20" s="42"/>
      <c r="D20" s="43"/>
      <c r="E20" s="224"/>
      <c r="F20" s="48"/>
      <c r="G20" s="20">
        <f t="shared" si="2"/>
        <v>0</v>
      </c>
      <c r="H20" s="1"/>
      <c r="I20" s="1"/>
      <c r="J20" s="2"/>
      <c r="K20" s="3"/>
    </row>
    <row r="21" spans="1:11" s="13" customFormat="1" ht="14.25" x14ac:dyDescent="0.2">
      <c r="A21" s="52">
        <f t="shared" si="1"/>
        <v>45491</v>
      </c>
      <c r="B21" s="83">
        <f t="shared" si="0"/>
        <v>45491</v>
      </c>
      <c r="C21" s="42"/>
      <c r="D21" s="43"/>
      <c r="E21" s="224"/>
      <c r="F21" s="48"/>
      <c r="G21" s="20">
        <f t="shared" si="2"/>
        <v>0</v>
      </c>
      <c r="H21" s="1"/>
      <c r="I21" s="1"/>
      <c r="J21" s="2"/>
      <c r="K21" s="3"/>
    </row>
    <row r="22" spans="1:11" s="13" customFormat="1" ht="14.25" x14ac:dyDescent="0.2">
      <c r="A22" s="52">
        <f t="shared" si="1"/>
        <v>45492</v>
      </c>
      <c r="B22" s="83">
        <f t="shared" si="0"/>
        <v>45492</v>
      </c>
      <c r="C22" s="42"/>
      <c r="D22" s="43"/>
      <c r="E22" s="224"/>
      <c r="F22" s="48"/>
      <c r="G22" s="20">
        <f t="shared" si="2"/>
        <v>0</v>
      </c>
      <c r="H22" s="1"/>
      <c r="I22" s="1"/>
      <c r="J22" s="2"/>
      <c r="K22" s="3"/>
    </row>
    <row r="23" spans="1:11" s="13" customFormat="1" ht="14.25" x14ac:dyDescent="0.2">
      <c r="A23" s="52">
        <f t="shared" si="1"/>
        <v>45493</v>
      </c>
      <c r="B23" s="83">
        <f t="shared" si="0"/>
        <v>45493</v>
      </c>
      <c r="C23" s="42"/>
      <c r="D23" s="43"/>
      <c r="E23" s="224"/>
      <c r="F23" s="48"/>
      <c r="G23" s="20">
        <f t="shared" si="2"/>
        <v>0</v>
      </c>
      <c r="H23" s="1"/>
      <c r="I23" s="1"/>
      <c r="J23" s="2"/>
      <c r="K23" s="3"/>
    </row>
    <row r="24" spans="1:11" s="13" customFormat="1" ht="14.25" x14ac:dyDescent="0.2">
      <c r="A24" s="52">
        <f t="shared" si="1"/>
        <v>45494</v>
      </c>
      <c r="B24" s="83">
        <f t="shared" si="0"/>
        <v>45494</v>
      </c>
      <c r="C24" s="42"/>
      <c r="D24" s="43"/>
      <c r="E24" s="224"/>
      <c r="F24" s="48"/>
      <c r="G24" s="20">
        <f t="shared" si="2"/>
        <v>0</v>
      </c>
      <c r="H24" s="1"/>
      <c r="I24" s="1"/>
      <c r="J24" s="2"/>
      <c r="K24" s="3"/>
    </row>
    <row r="25" spans="1:11" s="13" customFormat="1" ht="14.25" x14ac:dyDescent="0.2">
      <c r="A25" s="52">
        <f t="shared" si="1"/>
        <v>45495</v>
      </c>
      <c r="B25" s="83">
        <f t="shared" si="0"/>
        <v>45495</v>
      </c>
      <c r="C25" s="42"/>
      <c r="D25" s="43"/>
      <c r="E25" s="224"/>
      <c r="F25" s="48"/>
      <c r="G25" s="20">
        <f t="shared" si="2"/>
        <v>0</v>
      </c>
      <c r="H25" s="1"/>
      <c r="I25" s="1"/>
      <c r="J25" s="2"/>
      <c r="K25" s="3"/>
    </row>
    <row r="26" spans="1:11" s="13" customFormat="1" ht="14.25" x14ac:dyDescent="0.2">
      <c r="A26" s="52">
        <f t="shared" si="1"/>
        <v>45496</v>
      </c>
      <c r="B26" s="83">
        <f t="shared" si="0"/>
        <v>45496</v>
      </c>
      <c r="C26" s="42"/>
      <c r="D26" s="43"/>
      <c r="E26" s="224"/>
      <c r="F26" s="48"/>
      <c r="G26" s="20">
        <f t="shared" si="2"/>
        <v>0</v>
      </c>
      <c r="H26" s="1"/>
      <c r="I26" s="1"/>
      <c r="J26" s="2"/>
      <c r="K26" s="3"/>
    </row>
    <row r="27" spans="1:11" s="13" customFormat="1" ht="14.25" x14ac:dyDescent="0.2">
      <c r="A27" s="52">
        <f t="shared" si="1"/>
        <v>45497</v>
      </c>
      <c r="B27" s="83">
        <f t="shared" si="0"/>
        <v>45497</v>
      </c>
      <c r="C27" s="42"/>
      <c r="D27" s="43"/>
      <c r="E27" s="224"/>
      <c r="F27" s="48"/>
      <c r="G27" s="20">
        <f t="shared" si="2"/>
        <v>0</v>
      </c>
      <c r="H27" s="1"/>
      <c r="I27" s="1"/>
      <c r="J27" s="2"/>
      <c r="K27" s="3"/>
    </row>
    <row r="28" spans="1:11" s="13" customFormat="1" ht="14.25" x14ac:dyDescent="0.2">
      <c r="A28" s="52">
        <f t="shared" si="1"/>
        <v>45498</v>
      </c>
      <c r="B28" s="83">
        <f t="shared" si="0"/>
        <v>45498</v>
      </c>
      <c r="C28" s="42"/>
      <c r="D28" s="43"/>
      <c r="E28" s="224"/>
      <c r="F28" s="48"/>
      <c r="G28" s="20">
        <f t="shared" si="2"/>
        <v>0</v>
      </c>
      <c r="H28" s="1"/>
      <c r="I28" s="1"/>
      <c r="J28" s="2"/>
      <c r="K28" s="3"/>
    </row>
    <row r="29" spans="1:11" s="13" customFormat="1" ht="14.25" x14ac:dyDescent="0.2">
      <c r="A29" s="52">
        <f t="shared" si="1"/>
        <v>45499</v>
      </c>
      <c r="B29" s="83">
        <f t="shared" si="0"/>
        <v>45499</v>
      </c>
      <c r="C29" s="42"/>
      <c r="D29" s="43"/>
      <c r="E29" s="224"/>
      <c r="F29" s="48"/>
      <c r="G29" s="20">
        <f t="shared" si="2"/>
        <v>0</v>
      </c>
      <c r="H29" s="1"/>
      <c r="I29" s="1"/>
      <c r="J29" s="2"/>
      <c r="K29" s="3"/>
    </row>
    <row r="30" spans="1:11" s="13" customFormat="1" ht="14.25" x14ac:dyDescent="0.2">
      <c r="A30" s="52">
        <f t="shared" si="1"/>
        <v>45500</v>
      </c>
      <c r="B30" s="83">
        <f t="shared" si="0"/>
        <v>45500</v>
      </c>
      <c r="C30" s="42"/>
      <c r="D30" s="43"/>
      <c r="E30" s="224"/>
      <c r="F30" s="48"/>
      <c r="G30" s="20">
        <f t="shared" si="2"/>
        <v>0</v>
      </c>
      <c r="H30" s="1"/>
      <c r="I30" s="1"/>
      <c r="J30" s="2"/>
      <c r="K30" s="3"/>
    </row>
    <row r="31" spans="1:11" s="13" customFormat="1" ht="14.25" x14ac:dyDescent="0.2">
      <c r="A31" s="52">
        <f t="shared" si="1"/>
        <v>45501</v>
      </c>
      <c r="B31" s="83">
        <f t="shared" si="0"/>
        <v>45501</v>
      </c>
      <c r="C31" s="42"/>
      <c r="D31" s="43"/>
      <c r="E31" s="224"/>
      <c r="F31" s="48"/>
      <c r="G31" s="20">
        <f t="shared" si="2"/>
        <v>0</v>
      </c>
      <c r="H31" s="1"/>
      <c r="I31" s="1"/>
      <c r="J31" s="2"/>
      <c r="K31" s="3"/>
    </row>
    <row r="32" spans="1:11" s="13" customFormat="1" ht="14.25" x14ac:dyDescent="0.2">
      <c r="A32" s="52">
        <f t="shared" si="1"/>
        <v>45502</v>
      </c>
      <c r="B32" s="83">
        <f t="shared" si="0"/>
        <v>45502</v>
      </c>
      <c r="C32" s="42"/>
      <c r="D32" s="43"/>
      <c r="E32" s="224"/>
      <c r="F32" s="48"/>
      <c r="G32" s="20">
        <f t="shared" si="2"/>
        <v>0</v>
      </c>
      <c r="H32" s="1"/>
      <c r="I32" s="1"/>
      <c r="J32" s="2"/>
      <c r="K32" s="3"/>
    </row>
    <row r="33" spans="1:12" s="13" customFormat="1" ht="14.25" x14ac:dyDescent="0.2">
      <c r="A33" s="52">
        <f t="shared" si="1"/>
        <v>45503</v>
      </c>
      <c r="B33" s="83">
        <f t="shared" si="0"/>
        <v>45503</v>
      </c>
      <c r="C33" s="42"/>
      <c r="D33" s="43"/>
      <c r="E33" s="224"/>
      <c r="F33" s="48"/>
      <c r="G33" s="20">
        <f t="shared" si="2"/>
        <v>0</v>
      </c>
      <c r="H33" s="1"/>
      <c r="I33" s="1"/>
      <c r="J33" s="2"/>
      <c r="K33" s="3"/>
    </row>
    <row r="34" spans="1:12" s="13" customFormat="1" ht="14.25" x14ac:dyDescent="0.2">
      <c r="A34" s="52">
        <f t="shared" si="1"/>
        <v>45504</v>
      </c>
      <c r="B34" s="83">
        <f t="shared" si="0"/>
        <v>45504</v>
      </c>
      <c r="C34" s="42"/>
      <c r="D34" s="43"/>
      <c r="E34" s="224"/>
      <c r="F34" s="48"/>
      <c r="G34" s="37">
        <f>F34*0.75</f>
        <v>0</v>
      </c>
      <c r="H34" s="1"/>
      <c r="I34" s="1"/>
      <c r="J34" s="2"/>
      <c r="K34" s="3"/>
    </row>
    <row r="35" spans="1:12" s="13" customFormat="1" ht="15" x14ac:dyDescent="0.2">
      <c r="A35" s="49" t="str">
        <f>IF('table récapitulative'!H5&gt;0,"Déplacements en leçons","")</f>
        <v/>
      </c>
      <c r="B35" s="55"/>
      <c r="C35" s="44"/>
      <c r="D35" s="45"/>
      <c r="E35" s="39"/>
      <c r="F35" s="40" t="str">
        <f>IF(A35="","",'table récapitulative'!H5 * 'table récapitulative'!D8/12)</f>
        <v/>
      </c>
      <c r="G35" s="39"/>
      <c r="H35" s="39"/>
      <c r="I35" s="39"/>
      <c r="J35" s="39"/>
      <c r="K35" s="40"/>
    </row>
    <row r="36" spans="1:12" s="13" customFormat="1" ht="15" x14ac:dyDescent="0.2">
      <c r="A36" s="50" t="str">
        <f>IF('table récapitulative'!C13&gt;0,"Comptabilisation décharge horaire en heures","")</f>
        <v/>
      </c>
      <c r="B36" s="50"/>
      <c r="C36" s="44"/>
      <c r="D36" s="46"/>
      <c r="E36" s="227">
        <f>IF('table récapitulative'!C12&gt;0,1930/12*'table récapitulative'!O5,0)</f>
        <v>0</v>
      </c>
      <c r="F36" s="47"/>
      <c r="G36" s="51" t="str">
        <f>IF($A$36="","",1930/12*0.85*'table récapitulative'!$M$5)</f>
        <v/>
      </c>
      <c r="H36" s="41"/>
      <c r="I36" s="41"/>
      <c r="J36" s="141" t="str">
        <f>IF($A$36="","",1930/12*0.12*'table récapitulative'!$M$5)</f>
        <v/>
      </c>
      <c r="K36" s="142" t="str">
        <f>IF($A$36="","",1930/12*0.03*'table récapitulative'!$M$5)</f>
        <v/>
      </c>
    </row>
    <row r="37" spans="1:12" s="13" customFormat="1" ht="18.75" customHeight="1" thickBot="1" x14ac:dyDescent="0.3">
      <c r="A37" s="14" t="s">
        <v>47</v>
      </c>
      <c r="B37" s="56"/>
      <c r="C37" s="15"/>
      <c r="D37" s="15"/>
      <c r="E37" s="228">
        <f t="shared" ref="E37:K37" si="3">SUM(E4:E36)</f>
        <v>0</v>
      </c>
      <c r="F37" s="31">
        <f t="shared" si="3"/>
        <v>0</v>
      </c>
      <c r="G37" s="32">
        <f t="shared" si="3"/>
        <v>0</v>
      </c>
      <c r="H37" s="32">
        <f t="shared" si="3"/>
        <v>0</v>
      </c>
      <c r="I37" s="33">
        <f t="shared" si="3"/>
        <v>0</v>
      </c>
      <c r="J37" s="34">
        <f t="shared" si="3"/>
        <v>0</v>
      </c>
      <c r="K37" s="35">
        <f t="shared" si="3"/>
        <v>0</v>
      </c>
    </row>
    <row r="38" spans="1:12" ht="13.5" thickTop="1" x14ac:dyDescent="0.2">
      <c r="L38" s="8"/>
    </row>
    <row r="39" spans="1:12" ht="9.75" hidden="1" customHeight="1" x14ac:dyDescent="0.25">
      <c r="C39" s="18" t="s">
        <v>0</v>
      </c>
      <c r="D39" s="18"/>
      <c r="E39" s="18"/>
      <c r="F39" s="18"/>
      <c r="G39" s="19"/>
      <c r="H39" s="19"/>
      <c r="I39" s="19"/>
      <c r="J39" s="19"/>
      <c r="L39" s="8"/>
    </row>
    <row r="40" spans="1:12" ht="9.75" hidden="1" customHeight="1" x14ac:dyDescent="0.2">
      <c r="C40" s="18" t="s">
        <v>1</v>
      </c>
      <c r="D40" s="18"/>
      <c r="E40" s="18"/>
      <c r="F40" s="18"/>
      <c r="L40" s="8"/>
    </row>
    <row r="41" spans="1:12" ht="9.75" hidden="1" customHeight="1" x14ac:dyDescent="0.2">
      <c r="C41" s="18" t="s">
        <v>2</v>
      </c>
      <c r="D41" s="18"/>
      <c r="E41" s="18"/>
      <c r="F41" s="18"/>
      <c r="L41" s="8"/>
    </row>
    <row r="42" spans="1:12" ht="9.75" hidden="1" customHeight="1" x14ac:dyDescent="0.2">
      <c r="C42" s="18" t="s">
        <v>3</v>
      </c>
      <c r="D42" s="18"/>
      <c r="E42" s="18"/>
      <c r="F42" s="18"/>
      <c r="L42" s="8"/>
    </row>
    <row r="43" spans="1:12" x14ac:dyDescent="0.2">
      <c r="L43" s="8"/>
    </row>
    <row r="44" spans="1:12" x14ac:dyDescent="0.2">
      <c r="L44" s="8"/>
    </row>
    <row r="45" spans="1:12" x14ac:dyDescent="0.2">
      <c r="L45" s="8"/>
    </row>
    <row r="46" spans="1:12" x14ac:dyDescent="0.2">
      <c r="L46" s="8"/>
    </row>
    <row r="47" spans="1:12" x14ac:dyDescent="0.2">
      <c r="L47" s="8"/>
    </row>
    <row r="48" spans="1:12" x14ac:dyDescent="0.2">
      <c r="L48" s="8"/>
    </row>
    <row r="49" spans="12:12" x14ac:dyDescent="0.2">
      <c r="L49" s="8"/>
    </row>
    <row r="50" spans="12:12" x14ac:dyDescent="0.2">
      <c r="L50" s="8"/>
    </row>
    <row r="51" spans="12:12" x14ac:dyDescent="0.2">
      <c r="L51" s="8"/>
    </row>
    <row r="52" spans="12:12" x14ac:dyDescent="0.2">
      <c r="L52" s="8"/>
    </row>
    <row r="53" spans="12:12" x14ac:dyDescent="0.2">
      <c r="L53" s="8"/>
    </row>
    <row r="54" spans="12:12" x14ac:dyDescent="0.2">
      <c r="L54" s="8"/>
    </row>
    <row r="55" spans="12:12" x14ac:dyDescent="0.2">
      <c r="L55" s="8"/>
    </row>
    <row r="56" spans="12:12" x14ac:dyDescent="0.2">
      <c r="L56" s="8"/>
    </row>
    <row r="57" spans="12:12" x14ac:dyDescent="0.2">
      <c r="L57" s="8"/>
    </row>
    <row r="58" spans="12:12" x14ac:dyDescent="0.2">
      <c r="L58" s="8"/>
    </row>
    <row r="59" spans="12:12" x14ac:dyDescent="0.2">
      <c r="L59" s="8"/>
    </row>
    <row r="60" spans="12:12" x14ac:dyDescent="0.2">
      <c r="L60" s="8"/>
    </row>
    <row r="61" spans="12:12" x14ac:dyDescent="0.2">
      <c r="L61" s="8"/>
    </row>
    <row r="62" spans="12:12" x14ac:dyDescent="0.2">
      <c r="L62" s="8"/>
    </row>
    <row r="63" spans="12:12" x14ac:dyDescent="0.2">
      <c r="L63" s="8"/>
    </row>
    <row r="64" spans="12:12" x14ac:dyDescent="0.2">
      <c r="L64" s="8"/>
    </row>
    <row r="65" spans="12:12" x14ac:dyDescent="0.2">
      <c r="L65" s="8"/>
    </row>
    <row r="66" spans="12:12" x14ac:dyDescent="0.2">
      <c r="L66" s="8"/>
    </row>
    <row r="67" spans="12:12" x14ac:dyDescent="0.2">
      <c r="L67" s="8"/>
    </row>
    <row r="68" spans="12:12" x14ac:dyDescent="0.2">
      <c r="L68" s="8"/>
    </row>
    <row r="69" spans="12:12" x14ac:dyDescent="0.2">
      <c r="L69" s="8"/>
    </row>
    <row r="70" spans="12:12" x14ac:dyDescent="0.2">
      <c r="L70" s="8"/>
    </row>
    <row r="71" spans="12:12" x14ac:dyDescent="0.2">
      <c r="L71" s="8"/>
    </row>
    <row r="72" spans="12:12" x14ac:dyDescent="0.2">
      <c r="L72" s="8"/>
    </row>
    <row r="73" spans="12:12" x14ac:dyDescent="0.2">
      <c r="L73" s="8"/>
    </row>
    <row r="74" spans="12:12" x14ac:dyDescent="0.2">
      <c r="L74" s="8"/>
    </row>
    <row r="75" spans="12:12" x14ac:dyDescent="0.2">
      <c r="L75" s="8"/>
    </row>
    <row r="76" spans="12:12" x14ac:dyDescent="0.2">
      <c r="L76" s="8"/>
    </row>
    <row r="77" spans="12:12" x14ac:dyDescent="0.2">
      <c r="L77" s="8"/>
    </row>
    <row r="78" spans="12:12" x14ac:dyDescent="0.2">
      <c r="L78" s="8"/>
    </row>
    <row r="79" spans="12:12" x14ac:dyDescent="0.2">
      <c r="L79" s="8"/>
    </row>
    <row r="80" spans="12:12" x14ac:dyDescent="0.2">
      <c r="L80" s="8"/>
    </row>
    <row r="81" spans="12:12" x14ac:dyDescent="0.2">
      <c r="L81" s="8"/>
    </row>
    <row r="82" spans="12:12" x14ac:dyDescent="0.2">
      <c r="L82" s="8"/>
    </row>
    <row r="83" spans="12:12" x14ac:dyDescent="0.2">
      <c r="L83" s="8"/>
    </row>
    <row r="84" spans="12:12" x14ac:dyDescent="0.2">
      <c r="L84" s="8"/>
    </row>
    <row r="85" spans="12:12" x14ac:dyDescent="0.2">
      <c r="L85" s="8"/>
    </row>
    <row r="86" spans="12:12" x14ac:dyDescent="0.2">
      <c r="L86" s="8"/>
    </row>
    <row r="87" spans="12:12" x14ac:dyDescent="0.2">
      <c r="L87" s="8"/>
    </row>
    <row r="88" spans="12:12" x14ac:dyDescent="0.2">
      <c r="L88" s="8"/>
    </row>
    <row r="89" spans="12:12" x14ac:dyDescent="0.2">
      <c r="L89" s="8"/>
    </row>
    <row r="90" spans="12:12" x14ac:dyDescent="0.2">
      <c r="L90" s="8"/>
    </row>
    <row r="91" spans="12:12" x14ac:dyDescent="0.2">
      <c r="L91" s="8"/>
    </row>
    <row r="92" spans="12:12" x14ac:dyDescent="0.2">
      <c r="L92" s="8"/>
    </row>
    <row r="93" spans="12:12" x14ac:dyDescent="0.2">
      <c r="L93" s="8"/>
    </row>
    <row r="94" spans="12:12" x14ac:dyDescent="0.2">
      <c r="L94" s="8"/>
    </row>
    <row r="95" spans="12:12" x14ac:dyDescent="0.2">
      <c r="L95" s="8"/>
    </row>
    <row r="96" spans="12:12" x14ac:dyDescent="0.2">
      <c r="L96" s="8"/>
    </row>
    <row r="97" spans="12:12" x14ac:dyDescent="0.2">
      <c r="L97" s="8"/>
    </row>
    <row r="98" spans="12:12" x14ac:dyDescent="0.2">
      <c r="L98" s="8"/>
    </row>
    <row r="99" spans="12:12" x14ac:dyDescent="0.2">
      <c r="L99" s="8"/>
    </row>
    <row r="100" spans="12:12" x14ac:dyDescent="0.2">
      <c r="L100" s="8"/>
    </row>
    <row r="101" spans="12:12" x14ac:dyDescent="0.2">
      <c r="L101" s="8"/>
    </row>
    <row r="102" spans="12:12" x14ac:dyDescent="0.2">
      <c r="L102" s="8"/>
    </row>
    <row r="103" spans="12:12" x14ac:dyDescent="0.2">
      <c r="L103" s="8"/>
    </row>
    <row r="104" spans="12:12" x14ac:dyDescent="0.2">
      <c r="L104" s="8"/>
    </row>
    <row r="105" spans="12:12" x14ac:dyDescent="0.2">
      <c r="L105" s="8"/>
    </row>
    <row r="106" spans="12:12" x14ac:dyDescent="0.2">
      <c r="L106" s="8"/>
    </row>
    <row r="107" spans="12:12" x14ac:dyDescent="0.2">
      <c r="L107" s="8"/>
    </row>
    <row r="108" spans="12:12" x14ac:dyDescent="0.2">
      <c r="L108" s="8"/>
    </row>
    <row r="109" spans="12:12" x14ac:dyDescent="0.2">
      <c r="L109" s="8"/>
    </row>
    <row r="110" spans="12:12" x14ac:dyDescent="0.2">
      <c r="L110" s="8"/>
    </row>
    <row r="111" spans="12:12" x14ac:dyDescent="0.2">
      <c r="L111" s="8"/>
    </row>
    <row r="112" spans="12:12" x14ac:dyDescent="0.2">
      <c r="L112" s="8"/>
    </row>
    <row r="113" spans="12:12" x14ac:dyDescent="0.2">
      <c r="L113" s="8"/>
    </row>
    <row r="114" spans="12:12" x14ac:dyDescent="0.2">
      <c r="L114" s="8"/>
    </row>
    <row r="115" spans="12:12" x14ac:dyDescent="0.2">
      <c r="L115" s="8"/>
    </row>
    <row r="116" spans="12:12" x14ac:dyDescent="0.2">
      <c r="L116" s="8"/>
    </row>
    <row r="117" spans="12:12" x14ac:dyDescent="0.2">
      <c r="L117" s="8"/>
    </row>
    <row r="118" spans="12:12" x14ac:dyDescent="0.2">
      <c r="L118" s="8"/>
    </row>
    <row r="119" spans="12:12" x14ac:dyDescent="0.2">
      <c r="L119" s="8"/>
    </row>
    <row r="120" spans="12:12" x14ac:dyDescent="0.2">
      <c r="L120" s="8"/>
    </row>
    <row r="121" spans="12:12" x14ac:dyDescent="0.2">
      <c r="L121" s="8"/>
    </row>
    <row r="122" spans="12:12" x14ac:dyDescent="0.2">
      <c r="L122" s="8"/>
    </row>
    <row r="123" spans="12:12" x14ac:dyDescent="0.2">
      <c r="L123" s="8"/>
    </row>
    <row r="124" spans="12:12" x14ac:dyDescent="0.2">
      <c r="L124" s="8"/>
    </row>
    <row r="125" spans="12:12" x14ac:dyDescent="0.2">
      <c r="L125" s="8"/>
    </row>
    <row r="126" spans="12:12" x14ac:dyDescent="0.2">
      <c r="L126" s="8"/>
    </row>
    <row r="127" spans="12:12" x14ac:dyDescent="0.2">
      <c r="L127" s="8"/>
    </row>
    <row r="128" spans="12:12" x14ac:dyDescent="0.2">
      <c r="L128" s="8"/>
    </row>
    <row r="129" spans="12:12" x14ac:dyDescent="0.2">
      <c r="L129" s="8"/>
    </row>
    <row r="130" spans="12:12" x14ac:dyDescent="0.2">
      <c r="L130" s="8"/>
    </row>
    <row r="131" spans="12:12" x14ac:dyDescent="0.2">
      <c r="L131" s="8"/>
    </row>
    <row r="132" spans="12:12" x14ac:dyDescent="0.2">
      <c r="L132" s="8"/>
    </row>
    <row r="133" spans="12:12" x14ac:dyDescent="0.2">
      <c r="L133" s="8"/>
    </row>
    <row r="134" spans="12:12" x14ac:dyDescent="0.2">
      <c r="L134" s="8"/>
    </row>
    <row r="135" spans="12:12" x14ac:dyDescent="0.2">
      <c r="L135" s="8"/>
    </row>
    <row r="136" spans="12:12" x14ac:dyDescent="0.2">
      <c r="L136" s="8"/>
    </row>
    <row r="137" spans="12:12" x14ac:dyDescent="0.2">
      <c r="L137" s="8"/>
    </row>
    <row r="138" spans="12:12" x14ac:dyDescent="0.2">
      <c r="L138" s="8"/>
    </row>
    <row r="139" spans="12:12" x14ac:dyDescent="0.2">
      <c r="L139" s="8"/>
    </row>
    <row r="140" spans="12:12" x14ac:dyDescent="0.2">
      <c r="L140" s="8"/>
    </row>
    <row r="141" spans="12:12" x14ac:dyDescent="0.2">
      <c r="L141" s="8"/>
    </row>
    <row r="142" spans="12:12" x14ac:dyDescent="0.2">
      <c r="L142" s="8"/>
    </row>
    <row r="143" spans="12:12" x14ac:dyDescent="0.2">
      <c r="L143" s="8"/>
    </row>
    <row r="144" spans="12:12" x14ac:dyDescent="0.2">
      <c r="L144" s="8"/>
    </row>
    <row r="145" spans="12:12" x14ac:dyDescent="0.2">
      <c r="L145" s="8"/>
    </row>
    <row r="146" spans="12:12" x14ac:dyDescent="0.2">
      <c r="L146" s="8"/>
    </row>
    <row r="147" spans="12:12" x14ac:dyDescent="0.2">
      <c r="L147" s="8"/>
    </row>
    <row r="148" spans="12:12" x14ac:dyDescent="0.2">
      <c r="L148" s="8"/>
    </row>
    <row r="149" spans="12:12" x14ac:dyDescent="0.2">
      <c r="L149" s="8"/>
    </row>
    <row r="150" spans="12:12" x14ac:dyDescent="0.2">
      <c r="L150" s="8"/>
    </row>
    <row r="151" spans="12:12" x14ac:dyDescent="0.2">
      <c r="L151" s="8"/>
    </row>
    <row r="152" spans="12:12" x14ac:dyDescent="0.2">
      <c r="L152" s="8"/>
    </row>
    <row r="153" spans="12:12" x14ac:dyDescent="0.2">
      <c r="L153" s="8"/>
    </row>
    <row r="154" spans="12:12" x14ac:dyDescent="0.2">
      <c r="L154" s="8"/>
    </row>
    <row r="155" spans="12:12" x14ac:dyDescent="0.2">
      <c r="L155" s="8"/>
    </row>
    <row r="156" spans="12:12" x14ac:dyDescent="0.2">
      <c r="L156" s="8"/>
    </row>
    <row r="157" spans="12:12" x14ac:dyDescent="0.2">
      <c r="L157" s="8"/>
    </row>
    <row r="158" spans="12:12" x14ac:dyDescent="0.2">
      <c r="L158" s="8"/>
    </row>
    <row r="159" spans="12:12" x14ac:dyDescent="0.2">
      <c r="L159" s="8"/>
    </row>
    <row r="160" spans="12:12" x14ac:dyDescent="0.2">
      <c r="L160" s="8"/>
    </row>
    <row r="161" spans="12:12" x14ac:dyDescent="0.2">
      <c r="L161" s="8"/>
    </row>
    <row r="162" spans="12:12" x14ac:dyDescent="0.2">
      <c r="L162" s="8"/>
    </row>
    <row r="163" spans="12:12" x14ac:dyDescent="0.2">
      <c r="L163" s="8"/>
    </row>
    <row r="164" spans="12:12" x14ac:dyDescent="0.2">
      <c r="L164" s="8"/>
    </row>
    <row r="165" spans="12:12" x14ac:dyDescent="0.2">
      <c r="L165" s="8"/>
    </row>
    <row r="166" spans="12:12" x14ac:dyDescent="0.2">
      <c r="L166" s="8"/>
    </row>
    <row r="167" spans="12:12" x14ac:dyDescent="0.2">
      <c r="L167" s="8"/>
    </row>
    <row r="168" spans="12:12" x14ac:dyDescent="0.2">
      <c r="L168" s="8"/>
    </row>
    <row r="169" spans="12:12" x14ac:dyDescent="0.2">
      <c r="L169" s="8"/>
    </row>
    <row r="170" spans="12:12" x14ac:dyDescent="0.2">
      <c r="L170" s="8"/>
    </row>
    <row r="171" spans="12:12" x14ac:dyDescent="0.2">
      <c r="L171" s="8"/>
    </row>
    <row r="172" spans="12:12" x14ac:dyDescent="0.2">
      <c r="L172" s="8"/>
    </row>
    <row r="173" spans="12:12" x14ac:dyDescent="0.2">
      <c r="L173" s="8"/>
    </row>
    <row r="174" spans="12:12" x14ac:dyDescent="0.2">
      <c r="L174" s="8"/>
    </row>
    <row r="175" spans="12:12" x14ac:dyDescent="0.2">
      <c r="L175" s="8"/>
    </row>
    <row r="176" spans="12:12" x14ac:dyDescent="0.2">
      <c r="L176" s="8"/>
    </row>
    <row r="177" spans="12:12" x14ac:dyDescent="0.2">
      <c r="L177" s="8"/>
    </row>
    <row r="178" spans="12:12" x14ac:dyDescent="0.2">
      <c r="L178" s="8"/>
    </row>
    <row r="179" spans="12:12" x14ac:dyDescent="0.2">
      <c r="L179" s="8"/>
    </row>
    <row r="180" spans="12:12" x14ac:dyDescent="0.2">
      <c r="L180" s="8"/>
    </row>
    <row r="181" spans="12:12" x14ac:dyDescent="0.2">
      <c r="L181" s="8"/>
    </row>
    <row r="182" spans="12:12" x14ac:dyDescent="0.2">
      <c r="L182" s="8"/>
    </row>
    <row r="183" spans="12:12" x14ac:dyDescent="0.2">
      <c r="L183" s="8"/>
    </row>
    <row r="184" spans="12:12" x14ac:dyDescent="0.2">
      <c r="L184" s="8"/>
    </row>
    <row r="185" spans="12:12" x14ac:dyDescent="0.2">
      <c r="L185" s="8"/>
    </row>
    <row r="186" spans="12:12" x14ac:dyDescent="0.2">
      <c r="L186" s="8"/>
    </row>
    <row r="187" spans="12:12" x14ac:dyDescent="0.2">
      <c r="L187" s="8"/>
    </row>
    <row r="188" spans="12:12" x14ac:dyDescent="0.2">
      <c r="L188" s="8"/>
    </row>
    <row r="189" spans="12:12" x14ac:dyDescent="0.2">
      <c r="L189" s="8"/>
    </row>
    <row r="190" spans="12:12" x14ac:dyDescent="0.2">
      <c r="L190" s="8"/>
    </row>
    <row r="191" spans="12:12" x14ac:dyDescent="0.2">
      <c r="L191" s="8"/>
    </row>
    <row r="192" spans="12:12" x14ac:dyDescent="0.2">
      <c r="L192" s="8"/>
    </row>
    <row r="193" spans="12:12" x14ac:dyDescent="0.2">
      <c r="L193" s="8"/>
    </row>
    <row r="194" spans="12:12" x14ac:dyDescent="0.2">
      <c r="L194" s="8"/>
    </row>
    <row r="195" spans="12:12" x14ac:dyDescent="0.2">
      <c r="L195" s="8"/>
    </row>
    <row r="196" spans="12:12" x14ac:dyDescent="0.2">
      <c r="L196" s="8"/>
    </row>
    <row r="197" spans="12:12" x14ac:dyDescent="0.2">
      <c r="L197" s="8"/>
    </row>
    <row r="198" spans="12:12" x14ac:dyDescent="0.2">
      <c r="L198" s="8"/>
    </row>
    <row r="199" spans="12:12" x14ac:dyDescent="0.2">
      <c r="L199" s="8"/>
    </row>
    <row r="200" spans="12:12" x14ac:dyDescent="0.2">
      <c r="L200" s="8"/>
    </row>
    <row r="201" spans="12:12" x14ac:dyDescent="0.2">
      <c r="L201" s="8"/>
    </row>
    <row r="202" spans="12:12" x14ac:dyDescent="0.2">
      <c r="L202" s="8"/>
    </row>
    <row r="203" spans="12:12" x14ac:dyDescent="0.2">
      <c r="L203" s="8"/>
    </row>
    <row r="204" spans="12:12" x14ac:dyDescent="0.2">
      <c r="L204" s="8"/>
    </row>
    <row r="205" spans="12:12" x14ac:dyDescent="0.2">
      <c r="L205" s="8"/>
    </row>
    <row r="206" spans="12:12" x14ac:dyDescent="0.2">
      <c r="L206" s="8"/>
    </row>
    <row r="207" spans="12:12" x14ac:dyDescent="0.2">
      <c r="L207" s="8"/>
    </row>
    <row r="208" spans="12:12" x14ac:dyDescent="0.2">
      <c r="L208" s="8"/>
    </row>
    <row r="209" spans="12:12" x14ac:dyDescent="0.2">
      <c r="L209" s="8"/>
    </row>
    <row r="210" spans="12:12" x14ac:dyDescent="0.2">
      <c r="L210" s="8"/>
    </row>
    <row r="211" spans="12:12" x14ac:dyDescent="0.2">
      <c r="L211" s="8"/>
    </row>
    <row r="212" spans="12:12" x14ac:dyDescent="0.2">
      <c r="L212" s="8"/>
    </row>
    <row r="213" spans="12:12" x14ac:dyDescent="0.2">
      <c r="L213" s="8"/>
    </row>
    <row r="214" spans="12:12" x14ac:dyDescent="0.2">
      <c r="L214" s="8"/>
    </row>
    <row r="215" spans="12:12" x14ac:dyDescent="0.2">
      <c r="L215" s="8"/>
    </row>
    <row r="216" spans="12:12" x14ac:dyDescent="0.2">
      <c r="L216" s="8"/>
    </row>
    <row r="217" spans="12:12" x14ac:dyDescent="0.2">
      <c r="L217" s="8"/>
    </row>
    <row r="218" spans="12:12" x14ac:dyDescent="0.2">
      <c r="L218" s="8"/>
    </row>
    <row r="219" spans="12:12" x14ac:dyDescent="0.2">
      <c r="L219" s="8"/>
    </row>
    <row r="220" spans="12:12" x14ac:dyDescent="0.2">
      <c r="L220" s="8"/>
    </row>
    <row r="221" spans="12:12" x14ac:dyDescent="0.2">
      <c r="L221" s="8"/>
    </row>
    <row r="222" spans="12:12" x14ac:dyDescent="0.2">
      <c r="L222" s="8"/>
    </row>
    <row r="223" spans="12:12" x14ac:dyDescent="0.2">
      <c r="L223" s="8"/>
    </row>
    <row r="224" spans="12:12"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row r="256" spans="12:12" x14ac:dyDescent="0.2">
      <c r="L256" s="8"/>
    </row>
    <row r="257" spans="12:12" x14ac:dyDescent="0.2">
      <c r="L257" s="8"/>
    </row>
    <row r="258" spans="12:12" x14ac:dyDescent="0.2">
      <c r="L258" s="8"/>
    </row>
    <row r="259" spans="12:12" x14ac:dyDescent="0.2">
      <c r="L259" s="8"/>
    </row>
    <row r="260" spans="12:12" x14ac:dyDescent="0.2">
      <c r="L260" s="8"/>
    </row>
    <row r="261" spans="12:12" x14ac:dyDescent="0.2">
      <c r="L261" s="8"/>
    </row>
    <row r="262" spans="12:12" x14ac:dyDescent="0.2">
      <c r="L262" s="8"/>
    </row>
    <row r="263" spans="12:12" x14ac:dyDescent="0.2">
      <c r="L263" s="8"/>
    </row>
    <row r="264" spans="12:12" x14ac:dyDescent="0.2">
      <c r="L264" s="8"/>
    </row>
    <row r="265" spans="12:12" x14ac:dyDescent="0.2">
      <c r="L265" s="8"/>
    </row>
    <row r="266" spans="12:12" x14ac:dyDescent="0.2">
      <c r="L266" s="8"/>
    </row>
    <row r="267" spans="12:12" x14ac:dyDescent="0.2">
      <c r="L267" s="8"/>
    </row>
    <row r="268" spans="12:12" x14ac:dyDescent="0.2">
      <c r="L268" s="8"/>
    </row>
    <row r="269" spans="12:12" x14ac:dyDescent="0.2">
      <c r="L269" s="8"/>
    </row>
    <row r="270" spans="12:12" x14ac:dyDescent="0.2">
      <c r="L270" s="8"/>
    </row>
    <row r="271" spans="12:12" x14ac:dyDescent="0.2">
      <c r="L271" s="8"/>
    </row>
    <row r="272" spans="12:12" x14ac:dyDescent="0.2">
      <c r="L272" s="8"/>
    </row>
    <row r="273" spans="12:12" x14ac:dyDescent="0.2">
      <c r="L273" s="8"/>
    </row>
    <row r="274" spans="12:12" x14ac:dyDescent="0.2">
      <c r="L274" s="8"/>
    </row>
    <row r="275" spans="12:12" x14ac:dyDescent="0.2">
      <c r="L275" s="8"/>
    </row>
    <row r="276" spans="12:12" x14ac:dyDescent="0.2">
      <c r="L276" s="8"/>
    </row>
    <row r="277" spans="12:12" x14ac:dyDescent="0.2">
      <c r="L277" s="8"/>
    </row>
    <row r="278" spans="12:12" x14ac:dyDescent="0.2">
      <c r="L278" s="8"/>
    </row>
    <row r="279" spans="12:12" x14ac:dyDescent="0.2">
      <c r="L279" s="8"/>
    </row>
    <row r="280" spans="12:12" x14ac:dyDescent="0.2">
      <c r="L280" s="8"/>
    </row>
    <row r="281" spans="12:12" x14ac:dyDescent="0.2">
      <c r="L281" s="8"/>
    </row>
    <row r="282" spans="12:12" x14ac:dyDescent="0.2">
      <c r="L282" s="8"/>
    </row>
    <row r="283" spans="12:12" x14ac:dyDescent="0.2">
      <c r="L283" s="8"/>
    </row>
    <row r="284" spans="12:12" x14ac:dyDescent="0.2">
      <c r="L284" s="8"/>
    </row>
    <row r="285" spans="12:12" x14ac:dyDescent="0.2">
      <c r="L285" s="8"/>
    </row>
    <row r="286" spans="12:12" x14ac:dyDescent="0.2">
      <c r="L286" s="8"/>
    </row>
    <row r="287" spans="12:12" x14ac:dyDescent="0.2">
      <c r="L287" s="8"/>
    </row>
    <row r="288" spans="12:12" x14ac:dyDescent="0.2">
      <c r="L288" s="8"/>
    </row>
    <row r="289" spans="12:12" x14ac:dyDescent="0.2">
      <c r="L289" s="8"/>
    </row>
    <row r="290" spans="12:12" x14ac:dyDescent="0.2">
      <c r="L290" s="8"/>
    </row>
    <row r="291" spans="12:12" x14ac:dyDescent="0.2">
      <c r="L291" s="8"/>
    </row>
    <row r="292" spans="12:12" x14ac:dyDescent="0.2">
      <c r="L292" s="8"/>
    </row>
    <row r="293" spans="12:12" x14ac:dyDescent="0.2">
      <c r="L293" s="8"/>
    </row>
    <row r="294" spans="12:12" x14ac:dyDescent="0.2">
      <c r="L294" s="8"/>
    </row>
    <row r="295" spans="12:12" x14ac:dyDescent="0.2">
      <c r="L295" s="8"/>
    </row>
    <row r="296" spans="12:12" x14ac:dyDescent="0.2">
      <c r="L296" s="8"/>
    </row>
    <row r="297" spans="12:12" x14ac:dyDescent="0.2">
      <c r="L297" s="8"/>
    </row>
    <row r="298" spans="12:12" x14ac:dyDescent="0.2">
      <c r="L298" s="8"/>
    </row>
    <row r="299" spans="12:12" x14ac:dyDescent="0.2">
      <c r="L299" s="8"/>
    </row>
    <row r="300" spans="12:12" x14ac:dyDescent="0.2">
      <c r="L300" s="8"/>
    </row>
    <row r="301" spans="12:12" x14ac:dyDescent="0.2">
      <c r="L301" s="8"/>
    </row>
    <row r="302" spans="12:12" x14ac:dyDescent="0.2">
      <c r="L302" s="8"/>
    </row>
    <row r="303" spans="12:12" x14ac:dyDescent="0.2">
      <c r="L303" s="8"/>
    </row>
    <row r="304" spans="12:12" x14ac:dyDescent="0.2">
      <c r="L304" s="8"/>
    </row>
    <row r="305" spans="12:12" x14ac:dyDescent="0.2">
      <c r="L305" s="8"/>
    </row>
    <row r="306" spans="12:12" x14ac:dyDescent="0.2">
      <c r="L306" s="8"/>
    </row>
    <row r="307" spans="12:12" x14ac:dyDescent="0.2">
      <c r="L307" s="8"/>
    </row>
    <row r="308" spans="12:12" x14ac:dyDescent="0.2">
      <c r="L308" s="8"/>
    </row>
    <row r="309" spans="12:12" x14ac:dyDescent="0.2">
      <c r="L309" s="8"/>
    </row>
    <row r="310" spans="12:12" x14ac:dyDescent="0.2">
      <c r="L310" s="8"/>
    </row>
    <row r="311" spans="12:12" x14ac:dyDescent="0.2">
      <c r="L311" s="8"/>
    </row>
    <row r="312" spans="12:12" x14ac:dyDescent="0.2">
      <c r="L312" s="8"/>
    </row>
    <row r="313" spans="12:12" x14ac:dyDescent="0.2">
      <c r="L313" s="8"/>
    </row>
    <row r="314" spans="12:12" x14ac:dyDescent="0.2">
      <c r="L314" s="8"/>
    </row>
    <row r="315" spans="12:12" x14ac:dyDescent="0.2">
      <c r="L315" s="8"/>
    </row>
    <row r="316" spans="12:12" x14ac:dyDescent="0.2">
      <c r="L316" s="8"/>
    </row>
    <row r="317" spans="12:12" x14ac:dyDescent="0.2">
      <c r="L317" s="8"/>
    </row>
    <row r="318" spans="12:12" x14ac:dyDescent="0.2">
      <c r="L318" s="8"/>
    </row>
    <row r="319" spans="12:12" x14ac:dyDescent="0.2">
      <c r="L319" s="8"/>
    </row>
    <row r="320" spans="12:12" x14ac:dyDescent="0.2">
      <c r="L320" s="8"/>
    </row>
    <row r="321" spans="12:12" x14ac:dyDescent="0.2">
      <c r="L321" s="8"/>
    </row>
    <row r="322" spans="12:12" x14ac:dyDescent="0.2">
      <c r="L322" s="8"/>
    </row>
    <row r="323" spans="12:12" x14ac:dyDescent="0.2">
      <c r="L323" s="8"/>
    </row>
    <row r="324" spans="12:12" x14ac:dyDescent="0.2">
      <c r="L324" s="8"/>
    </row>
    <row r="325" spans="12:12" x14ac:dyDescent="0.2">
      <c r="L325" s="8"/>
    </row>
    <row r="326" spans="12:12" x14ac:dyDescent="0.2">
      <c r="L326" s="8"/>
    </row>
    <row r="327" spans="12:12" x14ac:dyDescent="0.2">
      <c r="L327" s="8"/>
    </row>
    <row r="328" spans="12:12" x14ac:dyDescent="0.2">
      <c r="L328" s="8"/>
    </row>
    <row r="329" spans="12:12" x14ac:dyDescent="0.2">
      <c r="L329" s="8"/>
    </row>
    <row r="330" spans="12:12" x14ac:dyDescent="0.2">
      <c r="L330" s="8"/>
    </row>
    <row r="331" spans="12:12" x14ac:dyDescent="0.2">
      <c r="L331" s="8"/>
    </row>
    <row r="332" spans="12:12" x14ac:dyDescent="0.2">
      <c r="L332" s="8"/>
    </row>
    <row r="333" spans="12:12" x14ac:dyDescent="0.2">
      <c r="L333" s="8"/>
    </row>
    <row r="334" spans="12:12" x14ac:dyDescent="0.2">
      <c r="L334" s="8"/>
    </row>
    <row r="335" spans="12:12" x14ac:dyDescent="0.2">
      <c r="L335" s="8"/>
    </row>
    <row r="336" spans="12:12" x14ac:dyDescent="0.2">
      <c r="L336" s="8"/>
    </row>
    <row r="337" spans="12:12" x14ac:dyDescent="0.2">
      <c r="L337" s="8"/>
    </row>
    <row r="338" spans="12:12" x14ac:dyDescent="0.2">
      <c r="L338" s="8"/>
    </row>
    <row r="339" spans="12:12" x14ac:dyDescent="0.2">
      <c r="L339" s="8"/>
    </row>
    <row r="340" spans="12:12" x14ac:dyDescent="0.2">
      <c r="L340" s="8"/>
    </row>
    <row r="341" spans="12:12" x14ac:dyDescent="0.2">
      <c r="L341" s="8"/>
    </row>
    <row r="342" spans="12:12" x14ac:dyDescent="0.2">
      <c r="L342" s="8"/>
    </row>
    <row r="343" spans="12:12" x14ac:dyDescent="0.2">
      <c r="L343" s="8"/>
    </row>
    <row r="344" spans="12:12" x14ac:dyDescent="0.2">
      <c r="L344" s="8"/>
    </row>
    <row r="345" spans="12:12" x14ac:dyDescent="0.2">
      <c r="L345" s="8"/>
    </row>
    <row r="346" spans="12:12" x14ac:dyDescent="0.2">
      <c r="L346" s="8"/>
    </row>
    <row r="347" spans="12:12" x14ac:dyDescent="0.2">
      <c r="L347" s="8"/>
    </row>
    <row r="348" spans="12:12" x14ac:dyDescent="0.2">
      <c r="L348" s="8"/>
    </row>
    <row r="349" spans="12:12" x14ac:dyDescent="0.2">
      <c r="L349" s="8"/>
    </row>
    <row r="350" spans="12:12" x14ac:dyDescent="0.2">
      <c r="L350" s="8"/>
    </row>
    <row r="351" spans="12:12" x14ac:dyDescent="0.2">
      <c r="L351" s="8"/>
    </row>
    <row r="352" spans="12:12" x14ac:dyDescent="0.2">
      <c r="L352" s="8"/>
    </row>
    <row r="353" spans="12:12" x14ac:dyDescent="0.2">
      <c r="L353" s="8"/>
    </row>
    <row r="354" spans="12:12" x14ac:dyDescent="0.2">
      <c r="L354" s="8"/>
    </row>
    <row r="355" spans="12:12" x14ac:dyDescent="0.2">
      <c r="L355" s="8"/>
    </row>
    <row r="356" spans="12:12" x14ac:dyDescent="0.2">
      <c r="L356" s="8"/>
    </row>
    <row r="357" spans="12:12" x14ac:dyDescent="0.2">
      <c r="L357" s="8"/>
    </row>
    <row r="358" spans="12:12" x14ac:dyDescent="0.2">
      <c r="L358" s="8"/>
    </row>
    <row r="359" spans="12:12" x14ac:dyDescent="0.2">
      <c r="L359" s="8"/>
    </row>
    <row r="360" spans="12:12" x14ac:dyDescent="0.2">
      <c r="L360" s="8"/>
    </row>
    <row r="361" spans="12:12" x14ac:dyDescent="0.2">
      <c r="L361" s="8"/>
    </row>
    <row r="362" spans="12:12" x14ac:dyDescent="0.2">
      <c r="L362" s="8"/>
    </row>
    <row r="363" spans="12:12" x14ac:dyDescent="0.2">
      <c r="L363" s="8"/>
    </row>
    <row r="364" spans="12:12" x14ac:dyDescent="0.2">
      <c r="L364" s="8"/>
    </row>
    <row r="365" spans="12:12" x14ac:dyDescent="0.2">
      <c r="L365" s="8"/>
    </row>
    <row r="366" spans="12:12" x14ac:dyDescent="0.2">
      <c r="L366" s="8"/>
    </row>
    <row r="367" spans="12:12" x14ac:dyDescent="0.2">
      <c r="L367" s="8"/>
    </row>
    <row r="368" spans="12:12" x14ac:dyDescent="0.2">
      <c r="L368" s="8"/>
    </row>
    <row r="369" spans="12:12" x14ac:dyDescent="0.2">
      <c r="L369" s="8"/>
    </row>
    <row r="370" spans="12:12" x14ac:dyDescent="0.2">
      <c r="L370" s="8"/>
    </row>
    <row r="371" spans="12:12" x14ac:dyDescent="0.2">
      <c r="L371" s="8"/>
    </row>
    <row r="372" spans="12:12" x14ac:dyDescent="0.2">
      <c r="L372" s="8"/>
    </row>
    <row r="373" spans="12:12" x14ac:dyDescent="0.2">
      <c r="L373" s="8"/>
    </row>
    <row r="374" spans="12:12" x14ac:dyDescent="0.2">
      <c r="L374" s="8"/>
    </row>
    <row r="375" spans="12:12" x14ac:dyDescent="0.2">
      <c r="L375" s="8"/>
    </row>
    <row r="376" spans="12:12" x14ac:dyDescent="0.2">
      <c r="L376" s="8"/>
    </row>
    <row r="377" spans="12:12" x14ac:dyDescent="0.2">
      <c r="L377" s="8"/>
    </row>
    <row r="378" spans="12:12" x14ac:dyDescent="0.2">
      <c r="L378" s="8"/>
    </row>
    <row r="379" spans="12:12" x14ac:dyDescent="0.2">
      <c r="L379" s="8"/>
    </row>
    <row r="380" spans="12:12" x14ac:dyDescent="0.2">
      <c r="L380" s="8"/>
    </row>
    <row r="381" spans="12:12" x14ac:dyDescent="0.2">
      <c r="L381" s="8"/>
    </row>
    <row r="382" spans="12:12" x14ac:dyDescent="0.2">
      <c r="L382" s="8"/>
    </row>
    <row r="383" spans="12:12" x14ac:dyDescent="0.2">
      <c r="L383" s="8"/>
    </row>
    <row r="384" spans="12:12" x14ac:dyDescent="0.2">
      <c r="L384" s="8"/>
    </row>
    <row r="385" spans="12:12" x14ac:dyDescent="0.2">
      <c r="L385" s="8"/>
    </row>
    <row r="386" spans="12:12" x14ac:dyDescent="0.2">
      <c r="L386" s="8"/>
    </row>
    <row r="387" spans="12:12" x14ac:dyDescent="0.2">
      <c r="L387" s="8"/>
    </row>
    <row r="388" spans="12:12" x14ac:dyDescent="0.2">
      <c r="L388" s="8"/>
    </row>
    <row r="389" spans="12:12" x14ac:dyDescent="0.2">
      <c r="L389" s="8"/>
    </row>
    <row r="390" spans="12:12" x14ac:dyDescent="0.2">
      <c r="L390" s="8"/>
    </row>
    <row r="391" spans="12:12" x14ac:dyDescent="0.2">
      <c r="L391" s="8"/>
    </row>
    <row r="392" spans="12:12" x14ac:dyDescent="0.2">
      <c r="L392" s="8"/>
    </row>
    <row r="393" spans="12:12" x14ac:dyDescent="0.2">
      <c r="L393" s="8"/>
    </row>
    <row r="394" spans="12:12" x14ac:dyDescent="0.2">
      <c r="L394" s="8"/>
    </row>
    <row r="395" spans="12:12" x14ac:dyDescent="0.2">
      <c r="L395" s="8"/>
    </row>
    <row r="396" spans="12:12" x14ac:dyDescent="0.2">
      <c r="L396" s="8"/>
    </row>
    <row r="397" spans="12:12" x14ac:dyDescent="0.2">
      <c r="L397" s="8"/>
    </row>
    <row r="398" spans="12:12" x14ac:dyDescent="0.2">
      <c r="L398" s="8"/>
    </row>
    <row r="399" spans="12:12" x14ac:dyDescent="0.2">
      <c r="L399" s="8"/>
    </row>
    <row r="400" spans="12:12" x14ac:dyDescent="0.2">
      <c r="L400" s="8"/>
    </row>
    <row r="401" spans="12:12" x14ac:dyDescent="0.2">
      <c r="L401" s="8"/>
    </row>
    <row r="402" spans="12:12" x14ac:dyDescent="0.2">
      <c r="L402" s="8"/>
    </row>
    <row r="403" spans="12:12" x14ac:dyDescent="0.2">
      <c r="L403" s="8"/>
    </row>
    <row r="404" spans="12:12" x14ac:dyDescent="0.2">
      <c r="L404" s="8"/>
    </row>
    <row r="405" spans="12:12" x14ac:dyDescent="0.2">
      <c r="L405" s="8"/>
    </row>
    <row r="406" spans="12:12" x14ac:dyDescent="0.2">
      <c r="L406" s="8"/>
    </row>
    <row r="407" spans="12:12" x14ac:dyDescent="0.2">
      <c r="L407" s="8"/>
    </row>
    <row r="408" spans="12:12" x14ac:dyDescent="0.2">
      <c r="L408" s="8"/>
    </row>
    <row r="409" spans="12:12" x14ac:dyDescent="0.2">
      <c r="L409" s="8"/>
    </row>
    <row r="410" spans="12:12" x14ac:dyDescent="0.2">
      <c r="L410" s="8"/>
    </row>
    <row r="411" spans="12:12" x14ac:dyDescent="0.2">
      <c r="L411" s="8"/>
    </row>
    <row r="412" spans="12:12" x14ac:dyDescent="0.2">
      <c r="L412" s="8"/>
    </row>
    <row r="413" spans="12:12" x14ac:dyDescent="0.2">
      <c r="L413" s="8"/>
    </row>
    <row r="414" spans="12:12" x14ac:dyDescent="0.2">
      <c r="L414" s="8"/>
    </row>
    <row r="415" spans="12:12" x14ac:dyDescent="0.2">
      <c r="L415" s="8"/>
    </row>
    <row r="416" spans="12:12" x14ac:dyDescent="0.2">
      <c r="L416" s="8"/>
    </row>
    <row r="417" spans="12:12" x14ac:dyDescent="0.2">
      <c r="L417" s="8"/>
    </row>
    <row r="418" spans="12:12" x14ac:dyDescent="0.2">
      <c r="L418" s="8"/>
    </row>
    <row r="419" spans="12:12" x14ac:dyDescent="0.2">
      <c r="L419" s="8"/>
    </row>
    <row r="420" spans="12:12" x14ac:dyDescent="0.2">
      <c r="L420" s="8"/>
    </row>
    <row r="421" spans="12:12" x14ac:dyDescent="0.2">
      <c r="L421" s="8"/>
    </row>
    <row r="422" spans="12:12" x14ac:dyDescent="0.2">
      <c r="L422" s="8"/>
    </row>
    <row r="423" spans="12:12" x14ac:dyDescent="0.2">
      <c r="L423" s="8"/>
    </row>
    <row r="424" spans="12:12" x14ac:dyDescent="0.2">
      <c r="L424" s="8"/>
    </row>
    <row r="425" spans="12:12" x14ac:dyDescent="0.2">
      <c r="L425" s="8"/>
    </row>
    <row r="426" spans="12:12" x14ac:dyDescent="0.2">
      <c r="L426" s="8"/>
    </row>
    <row r="427" spans="12:12" x14ac:dyDescent="0.2">
      <c r="L427" s="8"/>
    </row>
    <row r="428" spans="12:12" x14ac:dyDescent="0.2">
      <c r="L428" s="8"/>
    </row>
    <row r="429" spans="12:12" x14ac:dyDescent="0.2">
      <c r="L429" s="8"/>
    </row>
    <row r="430" spans="12:12" x14ac:dyDescent="0.2">
      <c r="L430" s="8"/>
    </row>
    <row r="431" spans="12:12" x14ac:dyDescent="0.2">
      <c r="L431" s="8"/>
    </row>
    <row r="432" spans="12:12" x14ac:dyDescent="0.2">
      <c r="L432" s="8"/>
    </row>
    <row r="433" spans="12:12" x14ac:dyDescent="0.2">
      <c r="L433" s="8"/>
    </row>
    <row r="434" spans="12:12" x14ac:dyDescent="0.2">
      <c r="L434" s="8"/>
    </row>
    <row r="435" spans="12:12" x14ac:dyDescent="0.2">
      <c r="L435" s="8"/>
    </row>
    <row r="436" spans="12:12" x14ac:dyDescent="0.2">
      <c r="L436" s="8"/>
    </row>
    <row r="437" spans="12:12" x14ac:dyDescent="0.2">
      <c r="L437" s="8"/>
    </row>
    <row r="438" spans="12:12" x14ac:dyDescent="0.2">
      <c r="L438" s="8"/>
    </row>
    <row r="439" spans="12:12" x14ac:dyDescent="0.2">
      <c r="L439" s="8"/>
    </row>
    <row r="440" spans="12:12" x14ac:dyDescent="0.2">
      <c r="L440" s="8"/>
    </row>
    <row r="441" spans="12:12" x14ac:dyDescent="0.2">
      <c r="L441" s="8"/>
    </row>
    <row r="442" spans="12:12" x14ac:dyDescent="0.2">
      <c r="L442" s="8"/>
    </row>
    <row r="443" spans="12:12" x14ac:dyDescent="0.2">
      <c r="L443" s="8"/>
    </row>
    <row r="444" spans="12:12" x14ac:dyDescent="0.2">
      <c r="L444" s="8"/>
    </row>
    <row r="445" spans="12:12" x14ac:dyDescent="0.2">
      <c r="L445" s="8"/>
    </row>
    <row r="446" spans="12:12" x14ac:dyDescent="0.2">
      <c r="L446" s="8"/>
    </row>
    <row r="447" spans="12:12" x14ac:dyDescent="0.2">
      <c r="L447" s="8"/>
    </row>
    <row r="448" spans="12:12" x14ac:dyDescent="0.2">
      <c r="L448" s="8"/>
    </row>
    <row r="449" spans="12:12" x14ac:dyDescent="0.2">
      <c r="L449" s="8"/>
    </row>
    <row r="450" spans="12:12" x14ac:dyDescent="0.2">
      <c r="L450" s="8"/>
    </row>
    <row r="451" spans="12:12" x14ac:dyDescent="0.2">
      <c r="L451" s="8"/>
    </row>
    <row r="452" spans="12:12" x14ac:dyDescent="0.2">
      <c r="L452" s="8"/>
    </row>
    <row r="453" spans="12:12" x14ac:dyDescent="0.2">
      <c r="L453" s="8"/>
    </row>
    <row r="454" spans="12:12" x14ac:dyDescent="0.2">
      <c r="L454" s="8"/>
    </row>
    <row r="455" spans="12:12" x14ac:dyDescent="0.2">
      <c r="L455" s="8"/>
    </row>
    <row r="456" spans="12:12" x14ac:dyDescent="0.2">
      <c r="L456" s="8"/>
    </row>
    <row r="457" spans="12:12" x14ac:dyDescent="0.2">
      <c r="L457" s="8"/>
    </row>
    <row r="458" spans="12:12" x14ac:dyDescent="0.2">
      <c r="L458" s="8"/>
    </row>
    <row r="459" spans="12:12" x14ac:dyDescent="0.2">
      <c r="L459" s="8"/>
    </row>
    <row r="460" spans="12:12" x14ac:dyDescent="0.2">
      <c r="L460" s="8"/>
    </row>
    <row r="461" spans="12:12" x14ac:dyDescent="0.2">
      <c r="L461" s="8"/>
    </row>
    <row r="462" spans="12:12" x14ac:dyDescent="0.2">
      <c r="L462" s="8"/>
    </row>
    <row r="463" spans="12:12" x14ac:dyDescent="0.2">
      <c r="L463" s="8"/>
    </row>
    <row r="464" spans="12:12" x14ac:dyDescent="0.2">
      <c r="L464" s="8"/>
    </row>
    <row r="465" spans="12:12" x14ac:dyDescent="0.2">
      <c r="L465" s="8"/>
    </row>
    <row r="466" spans="12:12" x14ac:dyDescent="0.2">
      <c r="L466" s="8"/>
    </row>
    <row r="467" spans="12:12" x14ac:dyDescent="0.2">
      <c r="L467" s="8"/>
    </row>
    <row r="468" spans="12:12" x14ac:dyDescent="0.2">
      <c r="L468" s="8"/>
    </row>
    <row r="469" spans="12:12" x14ac:dyDescent="0.2">
      <c r="L469" s="8"/>
    </row>
    <row r="470" spans="12:12" x14ac:dyDescent="0.2">
      <c r="L470" s="8"/>
    </row>
    <row r="471" spans="12:12" x14ac:dyDescent="0.2">
      <c r="L471" s="8"/>
    </row>
    <row r="472" spans="12:12" x14ac:dyDescent="0.2">
      <c r="L472" s="8"/>
    </row>
    <row r="473" spans="12:12" x14ac:dyDescent="0.2">
      <c r="L473" s="8"/>
    </row>
    <row r="474" spans="12:12" x14ac:dyDescent="0.2">
      <c r="L474" s="8"/>
    </row>
    <row r="475" spans="12:12" x14ac:dyDescent="0.2">
      <c r="L475" s="8"/>
    </row>
    <row r="476" spans="12:12" x14ac:dyDescent="0.2">
      <c r="L476" s="8"/>
    </row>
    <row r="477" spans="12:12" x14ac:dyDescent="0.2">
      <c r="L477" s="8"/>
    </row>
    <row r="478" spans="12:12" x14ac:dyDescent="0.2">
      <c r="L478" s="8"/>
    </row>
    <row r="479" spans="12:12" x14ac:dyDescent="0.2">
      <c r="L479" s="8"/>
    </row>
    <row r="480" spans="12:12" x14ac:dyDescent="0.2">
      <c r="L480" s="8"/>
    </row>
    <row r="481" spans="12:12" x14ac:dyDescent="0.2">
      <c r="L481" s="8"/>
    </row>
    <row r="482" spans="12:12" x14ac:dyDescent="0.2">
      <c r="L482" s="8"/>
    </row>
    <row r="483" spans="12:12" x14ac:dyDescent="0.2">
      <c r="L483" s="8"/>
    </row>
    <row r="484" spans="12:12" x14ac:dyDescent="0.2">
      <c r="L484" s="8"/>
    </row>
    <row r="485" spans="12:12" x14ac:dyDescent="0.2">
      <c r="L485" s="8"/>
    </row>
    <row r="486" spans="12:12" x14ac:dyDescent="0.2">
      <c r="L486" s="8"/>
    </row>
    <row r="487" spans="12:12" x14ac:dyDescent="0.2">
      <c r="L487" s="8"/>
    </row>
    <row r="488" spans="12:12" x14ac:dyDescent="0.2">
      <c r="L488" s="8"/>
    </row>
    <row r="489" spans="12:12" x14ac:dyDescent="0.2">
      <c r="L489" s="8"/>
    </row>
    <row r="490" spans="12:12" x14ac:dyDescent="0.2">
      <c r="L490" s="8"/>
    </row>
    <row r="491" spans="12:12" x14ac:dyDescent="0.2">
      <c r="L491" s="8"/>
    </row>
    <row r="492" spans="12:12" x14ac:dyDescent="0.2">
      <c r="L492" s="8"/>
    </row>
    <row r="493" spans="12:12" x14ac:dyDescent="0.2">
      <c r="L493" s="8"/>
    </row>
    <row r="494" spans="12:12" x14ac:dyDescent="0.2">
      <c r="L494" s="8"/>
    </row>
    <row r="495" spans="12:12" x14ac:dyDescent="0.2">
      <c r="L495" s="8"/>
    </row>
    <row r="496" spans="12:12" x14ac:dyDescent="0.2">
      <c r="L496" s="8"/>
    </row>
    <row r="497" spans="12:12" x14ac:dyDescent="0.2">
      <c r="L497" s="8"/>
    </row>
    <row r="498" spans="12:12" x14ac:dyDescent="0.2">
      <c r="L498" s="8"/>
    </row>
    <row r="499" spans="12:12" x14ac:dyDescent="0.2">
      <c r="L499" s="8"/>
    </row>
    <row r="500" spans="12:12" x14ac:dyDescent="0.2">
      <c r="L500" s="8"/>
    </row>
    <row r="501" spans="12:12" x14ac:dyDescent="0.2">
      <c r="L501" s="8"/>
    </row>
    <row r="502" spans="12:12" x14ac:dyDescent="0.2">
      <c r="L502" s="8"/>
    </row>
    <row r="503" spans="12:12" x14ac:dyDescent="0.2">
      <c r="L503" s="8"/>
    </row>
    <row r="504" spans="12:12" x14ac:dyDescent="0.2">
      <c r="L504" s="8"/>
    </row>
    <row r="505" spans="12:12" x14ac:dyDescent="0.2">
      <c r="L505" s="8"/>
    </row>
    <row r="506" spans="12:12" x14ac:dyDescent="0.2">
      <c r="L506" s="8"/>
    </row>
    <row r="507" spans="12:12" x14ac:dyDescent="0.2">
      <c r="L507" s="8"/>
    </row>
    <row r="508" spans="12:12" x14ac:dyDescent="0.2">
      <c r="L508" s="8"/>
    </row>
    <row r="509" spans="12:12" x14ac:dyDescent="0.2">
      <c r="L509" s="8"/>
    </row>
    <row r="510" spans="12:12" x14ac:dyDescent="0.2">
      <c r="L510" s="8"/>
    </row>
    <row r="511" spans="12:12" x14ac:dyDescent="0.2">
      <c r="L511" s="8"/>
    </row>
    <row r="512" spans="12:12" x14ac:dyDescent="0.2">
      <c r="L512" s="8"/>
    </row>
    <row r="513" spans="12:12" x14ac:dyDescent="0.2">
      <c r="L513" s="8"/>
    </row>
    <row r="514" spans="12:12" x14ac:dyDescent="0.2">
      <c r="L514" s="8"/>
    </row>
    <row r="515" spans="12:12" x14ac:dyDescent="0.2">
      <c r="L515" s="8"/>
    </row>
    <row r="516" spans="12:12" x14ac:dyDescent="0.2">
      <c r="L516" s="8"/>
    </row>
    <row r="517" spans="12:12" x14ac:dyDescent="0.2">
      <c r="L517" s="8"/>
    </row>
    <row r="518" spans="12:12" x14ac:dyDescent="0.2">
      <c r="L518" s="8"/>
    </row>
    <row r="519" spans="12:12" x14ac:dyDescent="0.2">
      <c r="L519" s="8"/>
    </row>
    <row r="520" spans="12:12" x14ac:dyDescent="0.2">
      <c r="L520" s="8"/>
    </row>
    <row r="521" spans="12:12" x14ac:dyDescent="0.2">
      <c r="L521" s="8"/>
    </row>
    <row r="522" spans="12:12" x14ac:dyDescent="0.2">
      <c r="L522" s="8"/>
    </row>
    <row r="523" spans="12:12" x14ac:dyDescent="0.2">
      <c r="L523" s="8"/>
    </row>
    <row r="524" spans="12:12" x14ac:dyDescent="0.2">
      <c r="L524" s="8"/>
    </row>
    <row r="525" spans="12:12" x14ac:dyDescent="0.2">
      <c r="L525" s="8"/>
    </row>
    <row r="526" spans="12:12" x14ac:dyDescent="0.2">
      <c r="L526" s="8"/>
    </row>
    <row r="527" spans="12:12" x14ac:dyDescent="0.2">
      <c r="L527" s="8"/>
    </row>
    <row r="528" spans="12:12" x14ac:dyDescent="0.2">
      <c r="L528" s="8"/>
    </row>
    <row r="529" spans="12:12" x14ac:dyDescent="0.2">
      <c r="L529" s="8"/>
    </row>
    <row r="530" spans="12:12" x14ac:dyDescent="0.2">
      <c r="L530" s="8"/>
    </row>
    <row r="531" spans="12:12" x14ac:dyDescent="0.2">
      <c r="L531" s="8"/>
    </row>
    <row r="532" spans="12:12" x14ac:dyDescent="0.2">
      <c r="L532" s="8"/>
    </row>
    <row r="533" spans="12:12" x14ac:dyDescent="0.2">
      <c r="L533" s="8"/>
    </row>
    <row r="534" spans="12:12" x14ac:dyDescent="0.2">
      <c r="L534" s="8"/>
    </row>
    <row r="535" spans="12:12" x14ac:dyDescent="0.2">
      <c r="L535" s="8"/>
    </row>
    <row r="536" spans="12:12" x14ac:dyDescent="0.2">
      <c r="L536" s="8"/>
    </row>
    <row r="537" spans="12:12" x14ac:dyDescent="0.2">
      <c r="L537" s="8"/>
    </row>
    <row r="538" spans="12:12" x14ac:dyDescent="0.2">
      <c r="L538" s="8"/>
    </row>
    <row r="539" spans="12:12" x14ac:dyDescent="0.2">
      <c r="L539" s="8"/>
    </row>
    <row r="540" spans="12:12" x14ac:dyDescent="0.2">
      <c r="L540" s="8"/>
    </row>
    <row r="541" spans="12:12" x14ac:dyDescent="0.2">
      <c r="L541" s="8"/>
    </row>
    <row r="542" spans="12:12" x14ac:dyDescent="0.2">
      <c r="L542" s="8"/>
    </row>
    <row r="543" spans="12:12" x14ac:dyDescent="0.2">
      <c r="L543" s="8"/>
    </row>
    <row r="544" spans="12:12" x14ac:dyDescent="0.2">
      <c r="L544" s="8"/>
    </row>
    <row r="545" spans="12:12" x14ac:dyDescent="0.2">
      <c r="L545" s="8"/>
    </row>
    <row r="546" spans="12:12" x14ac:dyDescent="0.2">
      <c r="L546" s="8"/>
    </row>
    <row r="547" spans="12:12" x14ac:dyDescent="0.2">
      <c r="L547" s="8"/>
    </row>
    <row r="548" spans="12:12" x14ac:dyDescent="0.2">
      <c r="L548" s="8"/>
    </row>
    <row r="549" spans="12:12" x14ac:dyDescent="0.2">
      <c r="L549" s="8"/>
    </row>
    <row r="550" spans="12:12" x14ac:dyDescent="0.2">
      <c r="L550" s="8"/>
    </row>
    <row r="551" spans="12:12" x14ac:dyDescent="0.2">
      <c r="L551" s="8"/>
    </row>
    <row r="552" spans="12:12" x14ac:dyDescent="0.2">
      <c r="L552" s="8"/>
    </row>
    <row r="553" spans="12:12" x14ac:dyDescent="0.2">
      <c r="L553" s="8"/>
    </row>
    <row r="554" spans="12:12" x14ac:dyDescent="0.2">
      <c r="L554" s="8"/>
    </row>
    <row r="555" spans="12:12" x14ac:dyDescent="0.2">
      <c r="L555" s="8"/>
    </row>
    <row r="556" spans="12:12" x14ac:dyDescent="0.2">
      <c r="L556" s="8"/>
    </row>
    <row r="557" spans="12:12" x14ac:dyDescent="0.2">
      <c r="L557" s="8"/>
    </row>
    <row r="558" spans="12:12" x14ac:dyDescent="0.2">
      <c r="L558" s="8"/>
    </row>
    <row r="559" spans="12:12" x14ac:dyDescent="0.2">
      <c r="L559" s="8"/>
    </row>
    <row r="560" spans="12:12" x14ac:dyDescent="0.2">
      <c r="L560" s="8"/>
    </row>
    <row r="561" spans="12:12" x14ac:dyDescent="0.2">
      <c r="L561" s="8"/>
    </row>
    <row r="562" spans="12:12" x14ac:dyDescent="0.2">
      <c r="L562" s="8"/>
    </row>
    <row r="563" spans="12:12" x14ac:dyDescent="0.2">
      <c r="L563" s="8"/>
    </row>
    <row r="564" spans="12:12" x14ac:dyDescent="0.2">
      <c r="L564" s="8"/>
    </row>
    <row r="565" spans="12:12" x14ac:dyDescent="0.2">
      <c r="L565" s="8"/>
    </row>
    <row r="566" spans="12:12" x14ac:dyDescent="0.2">
      <c r="L566" s="8"/>
    </row>
    <row r="567" spans="12:12" x14ac:dyDescent="0.2">
      <c r="L567" s="8"/>
    </row>
    <row r="568" spans="12:12" x14ac:dyDescent="0.2">
      <c r="L568" s="8"/>
    </row>
    <row r="569" spans="12:12" x14ac:dyDescent="0.2">
      <c r="L569" s="8"/>
    </row>
    <row r="570" spans="12:12" x14ac:dyDescent="0.2">
      <c r="L570" s="8"/>
    </row>
    <row r="571" spans="12:12" x14ac:dyDescent="0.2">
      <c r="L571" s="8"/>
    </row>
    <row r="572" spans="12:12" x14ac:dyDescent="0.2">
      <c r="L572" s="8"/>
    </row>
    <row r="573" spans="12:12" x14ac:dyDescent="0.2">
      <c r="L573" s="8"/>
    </row>
    <row r="574" spans="12:12" x14ac:dyDescent="0.2">
      <c r="L574" s="8"/>
    </row>
    <row r="575" spans="12:12" x14ac:dyDescent="0.2">
      <c r="L575" s="8"/>
    </row>
    <row r="576" spans="12:12" x14ac:dyDescent="0.2">
      <c r="L576" s="8"/>
    </row>
    <row r="577" spans="12:12" x14ac:dyDescent="0.2">
      <c r="L577" s="8"/>
    </row>
    <row r="578" spans="12:12" x14ac:dyDescent="0.2">
      <c r="L578" s="8"/>
    </row>
    <row r="579" spans="12:12" x14ac:dyDescent="0.2">
      <c r="L579" s="8"/>
    </row>
    <row r="580" spans="12:12" x14ac:dyDescent="0.2">
      <c r="L580" s="8"/>
    </row>
    <row r="581" spans="12:12" x14ac:dyDescent="0.2">
      <c r="L581" s="8"/>
    </row>
    <row r="582" spans="12:12" x14ac:dyDescent="0.2">
      <c r="L582" s="8"/>
    </row>
    <row r="583" spans="12:12" x14ac:dyDescent="0.2">
      <c r="L583" s="8"/>
    </row>
    <row r="584" spans="12:12" x14ac:dyDescent="0.2">
      <c r="L584" s="8"/>
    </row>
    <row r="585" spans="12:12" x14ac:dyDescent="0.2">
      <c r="L585" s="8"/>
    </row>
    <row r="586" spans="12:12" x14ac:dyDescent="0.2">
      <c r="L586" s="8"/>
    </row>
    <row r="587" spans="12:12" x14ac:dyDescent="0.2">
      <c r="L587" s="8"/>
    </row>
    <row r="588" spans="12:12" x14ac:dyDescent="0.2">
      <c r="L588" s="8"/>
    </row>
    <row r="589" spans="12:12" x14ac:dyDescent="0.2">
      <c r="L589" s="8"/>
    </row>
    <row r="590" spans="12:12" x14ac:dyDescent="0.2">
      <c r="L590" s="8"/>
    </row>
    <row r="591" spans="12:12" x14ac:dyDescent="0.2">
      <c r="L591" s="8"/>
    </row>
    <row r="592" spans="12:12" x14ac:dyDescent="0.2">
      <c r="L592" s="8"/>
    </row>
    <row r="593" spans="12:12" x14ac:dyDescent="0.2">
      <c r="L593" s="8"/>
    </row>
    <row r="594" spans="12:12" x14ac:dyDescent="0.2">
      <c r="L594" s="8"/>
    </row>
    <row r="595" spans="12:12" x14ac:dyDescent="0.2">
      <c r="L595" s="8"/>
    </row>
    <row r="596" spans="12:12" x14ac:dyDescent="0.2">
      <c r="L596" s="8"/>
    </row>
    <row r="597" spans="12:12" x14ac:dyDescent="0.2">
      <c r="L597" s="8"/>
    </row>
    <row r="598" spans="12:12" x14ac:dyDescent="0.2">
      <c r="L598" s="8"/>
    </row>
    <row r="599" spans="12:12" x14ac:dyDescent="0.2">
      <c r="L599" s="8"/>
    </row>
    <row r="600" spans="12:12" x14ac:dyDescent="0.2">
      <c r="L600" s="8"/>
    </row>
    <row r="601" spans="12:12" x14ac:dyDescent="0.2">
      <c r="L601" s="8"/>
    </row>
    <row r="602" spans="12:12" x14ac:dyDescent="0.2">
      <c r="L602" s="8"/>
    </row>
    <row r="603" spans="12:12" x14ac:dyDescent="0.2">
      <c r="L603" s="8"/>
    </row>
    <row r="604" spans="12:12" x14ac:dyDescent="0.2">
      <c r="L604" s="8"/>
    </row>
    <row r="605" spans="12:12" x14ac:dyDescent="0.2">
      <c r="L605" s="8"/>
    </row>
    <row r="606" spans="12:12" x14ac:dyDescent="0.2">
      <c r="L606" s="8"/>
    </row>
    <row r="607" spans="12:12" x14ac:dyDescent="0.2">
      <c r="L607" s="8"/>
    </row>
    <row r="608" spans="12:12" x14ac:dyDescent="0.2">
      <c r="L608" s="8"/>
    </row>
    <row r="609" spans="12:12" x14ac:dyDescent="0.2">
      <c r="L609" s="8"/>
    </row>
    <row r="610" spans="12:12" x14ac:dyDescent="0.2">
      <c r="L610" s="8"/>
    </row>
    <row r="611" spans="12:12" x14ac:dyDescent="0.2">
      <c r="L611" s="8"/>
    </row>
    <row r="612" spans="12:12" x14ac:dyDescent="0.2">
      <c r="L612" s="8"/>
    </row>
    <row r="613" spans="12:12" x14ac:dyDescent="0.2">
      <c r="L613" s="8"/>
    </row>
    <row r="614" spans="12:12" x14ac:dyDescent="0.2">
      <c r="L614" s="8"/>
    </row>
    <row r="615" spans="12:12" x14ac:dyDescent="0.2">
      <c r="L615" s="8"/>
    </row>
    <row r="616" spans="12:12" x14ac:dyDescent="0.2">
      <c r="L616" s="8"/>
    </row>
    <row r="617" spans="12:12" x14ac:dyDescent="0.2">
      <c r="L617" s="8"/>
    </row>
  </sheetData>
  <sheetProtection algorithmName="SHA-512" hashValue="r8F3uTtGm7EqkC3vCLvm/97VVhJ4kd1/kFrNUGPgZDs6fI7qFjVIMzVDgVQrPHYkkePqow3/2O1jwC430133Dw==" saltValue="OgVUQ1apDD2gqRJ8neuCBA==" spinCount="100000" sheet="1" selectLockedCells="1"/>
  <mergeCells count="5">
    <mergeCell ref="A1:C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4" fitToHeight="3" orientation="portrait" horizontalDpi="36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H14"/>
  <sheetViews>
    <sheetView showGridLines="0" showRowColHeaders="0" zoomScaleNormal="100" zoomScalePageLayoutView="70" workbookViewId="0">
      <selection activeCell="D16" sqref="D16"/>
    </sheetView>
  </sheetViews>
  <sheetFormatPr baseColWidth="10" defaultRowHeight="12.75" x14ac:dyDescent="0.2"/>
  <cols>
    <col min="1" max="8" width="12" customWidth="1"/>
  </cols>
  <sheetData>
    <row r="1" spans="1:8" ht="15.75" x14ac:dyDescent="0.25">
      <c r="A1" s="132" t="s">
        <v>57</v>
      </c>
    </row>
    <row r="2" spans="1:8" x14ac:dyDescent="0.2">
      <c r="H2" s="144"/>
    </row>
    <row r="3" spans="1:8" ht="81.75" customHeight="1" x14ac:dyDescent="0.2">
      <c r="A3" s="264" t="s">
        <v>107</v>
      </c>
      <c r="B3" s="265"/>
      <c r="C3" s="265"/>
      <c r="D3" s="265"/>
      <c r="E3" s="265"/>
      <c r="F3" s="265"/>
      <c r="G3" s="265"/>
      <c r="H3" s="265"/>
    </row>
    <row r="4" spans="1:8" ht="56.25" customHeight="1" x14ac:dyDescent="0.2">
      <c r="A4" s="266" t="s">
        <v>100</v>
      </c>
      <c r="B4" s="267"/>
      <c r="C4" s="267"/>
      <c r="D4" s="267"/>
      <c r="E4" s="267"/>
      <c r="F4" s="267"/>
      <c r="G4" s="267"/>
      <c r="H4" s="267"/>
    </row>
    <row r="5" spans="1:8" ht="91.5" customHeight="1" x14ac:dyDescent="0.2">
      <c r="A5" s="265" t="s">
        <v>58</v>
      </c>
      <c r="B5" s="265"/>
      <c r="C5" s="265"/>
      <c r="D5" s="265"/>
      <c r="E5" s="265"/>
      <c r="F5" s="265"/>
      <c r="G5" s="265"/>
      <c r="H5" s="265"/>
    </row>
    <row r="6" spans="1:8" ht="53.25" customHeight="1" x14ac:dyDescent="0.2">
      <c r="A6" s="265" t="s">
        <v>59</v>
      </c>
      <c r="B6" s="265"/>
      <c r="C6" s="265"/>
      <c r="D6" s="265"/>
      <c r="E6" s="265"/>
      <c r="F6" s="265"/>
      <c r="G6" s="265"/>
      <c r="H6" s="265"/>
    </row>
    <row r="7" spans="1:8" ht="62.25" customHeight="1" x14ac:dyDescent="0.2">
      <c r="A7" s="264" t="s">
        <v>108</v>
      </c>
      <c r="B7" s="265"/>
      <c r="C7" s="265"/>
      <c r="D7" s="265"/>
      <c r="E7" s="265"/>
      <c r="F7" s="265"/>
      <c r="G7" s="265"/>
      <c r="H7" s="265"/>
    </row>
    <row r="8" spans="1:8" ht="56.25" customHeight="1" x14ac:dyDescent="0.2">
      <c r="A8" s="264" t="s">
        <v>60</v>
      </c>
      <c r="B8" s="265"/>
      <c r="C8" s="265"/>
      <c r="D8" s="265"/>
      <c r="E8" s="265"/>
      <c r="F8" s="265"/>
      <c r="G8" s="265"/>
      <c r="H8" s="265"/>
    </row>
    <row r="9" spans="1:8" ht="53.25" customHeight="1" x14ac:dyDescent="0.2">
      <c r="A9" s="265" t="s">
        <v>61</v>
      </c>
      <c r="B9" s="265"/>
      <c r="C9" s="265"/>
      <c r="D9" s="265"/>
      <c r="E9" s="265"/>
      <c r="F9" s="265"/>
      <c r="G9" s="265"/>
      <c r="H9" s="265"/>
    </row>
    <row r="10" spans="1:8" ht="40.5" customHeight="1" x14ac:dyDescent="0.2">
      <c r="A10" s="265" t="s">
        <v>62</v>
      </c>
      <c r="B10" s="265"/>
      <c r="C10" s="265"/>
      <c r="D10" s="265"/>
      <c r="E10" s="265"/>
      <c r="F10" s="265"/>
      <c r="G10" s="265"/>
      <c r="H10" s="265"/>
    </row>
    <row r="11" spans="1:8" ht="30.75" customHeight="1" x14ac:dyDescent="0.2">
      <c r="A11" s="266" t="s">
        <v>101</v>
      </c>
      <c r="B11" s="267"/>
      <c r="C11" s="267"/>
      <c r="D11" s="267"/>
      <c r="E11" s="267"/>
      <c r="F11" s="267"/>
      <c r="G11" s="267"/>
      <c r="H11" s="267"/>
    </row>
    <row r="12" spans="1:8" ht="41.25" customHeight="1" x14ac:dyDescent="0.2">
      <c r="A12" s="265" t="s">
        <v>63</v>
      </c>
      <c r="B12" s="265"/>
      <c r="C12" s="265"/>
      <c r="D12" s="265"/>
      <c r="E12" s="265"/>
      <c r="F12" s="265"/>
      <c r="G12" s="265"/>
      <c r="H12" s="265"/>
    </row>
    <row r="13" spans="1:8" ht="31.5" customHeight="1" x14ac:dyDescent="0.2">
      <c r="A13" s="266" t="s">
        <v>102</v>
      </c>
      <c r="B13" s="267"/>
      <c r="C13" s="267"/>
      <c r="D13" s="267"/>
      <c r="E13" s="267"/>
      <c r="F13" s="267"/>
      <c r="G13" s="267"/>
      <c r="H13" s="267"/>
    </row>
    <row r="14" spans="1:8" ht="44.25" customHeight="1" x14ac:dyDescent="0.2">
      <c r="A14" s="264" t="s">
        <v>109</v>
      </c>
      <c r="B14" s="265"/>
      <c r="C14" s="265"/>
      <c r="D14" s="265"/>
      <c r="E14" s="265"/>
      <c r="F14" s="265"/>
      <c r="G14" s="265"/>
      <c r="H14" s="265"/>
    </row>
  </sheetData>
  <sheetProtection password="DA23" sheet="1" selectLockedCells="1"/>
  <mergeCells count="12">
    <mergeCell ref="A3:H3"/>
    <mergeCell ref="A6:H6"/>
    <mergeCell ref="A7:H7"/>
    <mergeCell ref="A8:H8"/>
    <mergeCell ref="A5:H5"/>
    <mergeCell ref="A14:H14"/>
    <mergeCell ref="A4:H4"/>
    <mergeCell ref="A13:H13"/>
    <mergeCell ref="A9:H9"/>
    <mergeCell ref="A10:H10"/>
    <mergeCell ref="A11:H11"/>
    <mergeCell ref="A12:H12"/>
  </mergeCells>
  <phoneticPr fontId="13" type="noConversion"/>
  <pageMargins left="0.35433070866141736" right="0.43307086614173229" top="0.23622047244094491" bottom="0.39370078740157483" header="0.19685039370078741" footer="0.35433070866141736"/>
  <pageSetup paperSize="9" fitToHeight="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H43"/>
  <sheetViews>
    <sheetView showGridLines="0" showRowColHeaders="0" zoomScaleNormal="100" zoomScalePageLayoutView="70" workbookViewId="0">
      <selection activeCell="A2" sqref="A2"/>
    </sheetView>
  </sheetViews>
  <sheetFormatPr baseColWidth="10" defaultRowHeight="12.75" x14ac:dyDescent="0.2"/>
  <cols>
    <col min="1" max="1" width="5.42578125" style="8" customWidth="1"/>
    <col min="2" max="7" width="11.42578125" style="8"/>
    <col min="8" max="8" width="24" style="8" customWidth="1"/>
    <col min="9" max="16384" width="11.42578125" style="8"/>
  </cols>
  <sheetData>
    <row r="1" spans="1:8" ht="15.75" x14ac:dyDescent="0.25">
      <c r="A1" s="133" t="s">
        <v>64</v>
      </c>
      <c r="H1" s="17"/>
    </row>
    <row r="2" spans="1:8" ht="5.25" customHeight="1" x14ac:dyDescent="0.2"/>
    <row r="3" spans="1:8" x14ac:dyDescent="0.2">
      <c r="A3" s="271" t="s">
        <v>65</v>
      </c>
      <c r="B3" s="272"/>
      <c r="C3" s="272"/>
      <c r="D3" s="272"/>
      <c r="E3" s="272"/>
      <c r="F3" s="272"/>
      <c r="G3" s="272"/>
      <c r="H3" s="272"/>
    </row>
    <row r="4" spans="1:8" ht="28.5" customHeight="1" x14ac:dyDescent="0.2">
      <c r="A4" s="284" t="s">
        <v>103</v>
      </c>
      <c r="B4" s="285"/>
      <c r="C4" s="285"/>
      <c r="D4" s="285"/>
      <c r="E4" s="285"/>
      <c r="F4" s="285"/>
      <c r="G4" s="285"/>
      <c r="H4" s="285"/>
    </row>
    <row r="5" spans="1:8" ht="19.5" customHeight="1" x14ac:dyDescent="0.2">
      <c r="A5" s="134"/>
      <c r="B5" s="135" t="s">
        <v>110</v>
      </c>
      <c r="C5" s="134"/>
      <c r="D5" s="134"/>
      <c r="E5" s="134"/>
      <c r="F5" s="134"/>
      <c r="G5" s="134"/>
      <c r="H5" s="134"/>
    </row>
    <row r="6" spans="1:8" x14ac:dyDescent="0.2">
      <c r="A6" s="134"/>
      <c r="B6" s="135" t="s">
        <v>111</v>
      </c>
      <c r="C6" s="134"/>
      <c r="D6" s="134"/>
      <c r="E6" s="134"/>
      <c r="F6" s="134"/>
      <c r="G6" s="134"/>
      <c r="H6" s="134"/>
    </row>
    <row r="7" spans="1:8" x14ac:dyDescent="0.2">
      <c r="A7" s="134"/>
      <c r="B7" s="135" t="s">
        <v>66</v>
      </c>
      <c r="C7" s="134"/>
      <c r="D7" s="134"/>
      <c r="E7" s="134"/>
      <c r="F7" s="134"/>
      <c r="G7" s="134"/>
      <c r="H7" s="134"/>
    </row>
    <row r="8" spans="1:8" x14ac:dyDescent="0.2">
      <c r="A8" s="134"/>
      <c r="B8" s="134" t="s">
        <v>67</v>
      </c>
      <c r="C8" s="134"/>
      <c r="D8" s="134"/>
      <c r="E8" s="134"/>
      <c r="F8" s="134"/>
      <c r="G8" s="134"/>
      <c r="H8" s="134"/>
    </row>
    <row r="9" spans="1:8" x14ac:dyDescent="0.2">
      <c r="A9" s="134"/>
      <c r="B9" s="135" t="s">
        <v>112</v>
      </c>
      <c r="C9" s="134"/>
      <c r="D9" s="134"/>
      <c r="E9" s="134"/>
      <c r="F9" s="134"/>
      <c r="G9" s="134"/>
      <c r="H9" s="134"/>
    </row>
    <row r="11" spans="1:8" ht="15" customHeight="1" x14ac:dyDescent="0.2">
      <c r="A11" s="271" t="s">
        <v>68</v>
      </c>
      <c r="B11" s="272"/>
      <c r="C11" s="272"/>
      <c r="D11" s="272"/>
      <c r="E11" s="272"/>
      <c r="F11" s="272"/>
      <c r="G11" s="272"/>
      <c r="H11" s="272"/>
    </row>
    <row r="12" spans="1:8" ht="12.75" customHeight="1" x14ac:dyDescent="0.2">
      <c r="A12" s="284" t="s">
        <v>69</v>
      </c>
      <c r="B12" s="285"/>
      <c r="C12" s="285"/>
      <c r="D12" s="285"/>
      <c r="E12" s="285"/>
      <c r="F12" s="285"/>
      <c r="G12" s="285"/>
      <c r="H12" s="285"/>
    </row>
    <row r="13" spans="1:8" ht="28.5" customHeight="1" x14ac:dyDescent="0.2"/>
    <row r="14" spans="1:8" ht="15" customHeight="1" x14ac:dyDescent="0.2">
      <c r="A14" s="271" t="s">
        <v>70</v>
      </c>
      <c r="B14" s="272"/>
      <c r="C14" s="272"/>
      <c r="D14" s="272"/>
      <c r="E14" s="272"/>
      <c r="F14" s="272"/>
      <c r="G14" s="272"/>
      <c r="H14" s="272"/>
    </row>
    <row r="15" spans="1:8" ht="12.75" customHeight="1" x14ac:dyDescent="0.2">
      <c r="A15" s="284" t="s">
        <v>71</v>
      </c>
      <c r="B15" s="285"/>
      <c r="C15" s="285"/>
      <c r="D15" s="285"/>
      <c r="E15" s="285"/>
      <c r="F15" s="285"/>
      <c r="G15" s="285"/>
      <c r="H15" s="285"/>
    </row>
    <row r="16" spans="1:8" ht="12.75" customHeight="1" x14ac:dyDescent="0.2">
      <c r="A16" s="134"/>
      <c r="B16" s="134" t="s">
        <v>72</v>
      </c>
      <c r="C16" s="134"/>
      <c r="D16" s="134"/>
      <c r="E16" s="134"/>
      <c r="F16" s="134"/>
      <c r="G16" s="134"/>
      <c r="H16" s="134"/>
    </row>
    <row r="17" spans="1:8" ht="17.25" customHeight="1" x14ac:dyDescent="0.2">
      <c r="A17" s="134"/>
      <c r="B17" s="134" t="s">
        <v>73</v>
      </c>
      <c r="C17" s="134"/>
      <c r="D17" s="134"/>
      <c r="E17" s="134"/>
      <c r="F17" s="134"/>
      <c r="G17" s="134"/>
      <c r="H17" s="134"/>
    </row>
    <row r="18" spans="1:8" x14ac:dyDescent="0.2">
      <c r="A18" s="134"/>
      <c r="B18" s="135" t="s">
        <v>74</v>
      </c>
      <c r="C18" s="134"/>
      <c r="D18" s="134"/>
      <c r="E18" s="134"/>
      <c r="F18" s="134"/>
      <c r="G18" s="134"/>
      <c r="H18" s="134"/>
    </row>
    <row r="19" spans="1:8" x14ac:dyDescent="0.2">
      <c r="A19" s="134"/>
      <c r="B19" s="134" t="s">
        <v>75</v>
      </c>
      <c r="C19" s="134"/>
      <c r="D19" s="134"/>
      <c r="E19" s="134"/>
      <c r="F19" s="134"/>
      <c r="G19" s="134"/>
      <c r="H19" s="134"/>
    </row>
    <row r="20" spans="1:8" x14ac:dyDescent="0.2">
      <c r="A20" s="134"/>
      <c r="B20" s="134" t="s">
        <v>76</v>
      </c>
      <c r="C20" s="134"/>
      <c r="D20" s="134"/>
      <c r="E20" s="134"/>
      <c r="F20" s="134"/>
      <c r="G20" s="134"/>
      <c r="H20" s="134"/>
    </row>
    <row r="21" spans="1:8" x14ac:dyDescent="0.2">
      <c r="A21" s="134"/>
      <c r="B21" s="135" t="s">
        <v>113</v>
      </c>
      <c r="C21" s="134"/>
      <c r="D21" s="134"/>
      <c r="E21" s="134"/>
      <c r="F21" s="134"/>
      <c r="G21" s="134"/>
      <c r="H21" s="134"/>
    </row>
    <row r="23" spans="1:8" ht="15" customHeight="1" x14ac:dyDescent="0.2">
      <c r="A23" s="273" t="s">
        <v>77</v>
      </c>
      <c r="B23" s="274"/>
      <c r="C23" s="274"/>
      <c r="D23" s="274"/>
      <c r="E23" s="274"/>
      <c r="F23" s="274"/>
      <c r="G23" s="274"/>
      <c r="H23" s="274"/>
    </row>
    <row r="24" spans="1:8" x14ac:dyDescent="0.2">
      <c r="A24" s="280" t="s">
        <v>71</v>
      </c>
      <c r="B24" s="281"/>
      <c r="C24" s="281"/>
      <c r="D24" s="281"/>
      <c r="E24" s="281"/>
      <c r="F24" s="281"/>
      <c r="G24" s="281"/>
      <c r="H24" s="281"/>
    </row>
    <row r="25" spans="1:8" ht="18" customHeight="1" x14ac:dyDescent="0.2">
      <c r="A25" s="136"/>
      <c r="B25" s="136" t="s">
        <v>78</v>
      </c>
      <c r="C25" s="136"/>
      <c r="D25" s="136"/>
      <c r="E25" s="136"/>
      <c r="F25" s="136"/>
      <c r="G25" s="136"/>
      <c r="H25" s="136"/>
    </row>
    <row r="26" spans="1:8" ht="14.25" customHeight="1" x14ac:dyDescent="0.2">
      <c r="A26" s="136"/>
      <c r="B26" s="136" t="s">
        <v>79</v>
      </c>
      <c r="C26" s="136"/>
      <c r="D26" s="136"/>
      <c r="E26" s="136"/>
      <c r="F26" s="136"/>
      <c r="G26" s="136"/>
      <c r="H26" s="136"/>
    </row>
    <row r="27" spans="1:8" x14ac:dyDescent="0.2">
      <c r="A27" s="136"/>
      <c r="B27" s="136" t="s">
        <v>80</v>
      </c>
      <c r="C27" s="136"/>
      <c r="D27" s="136"/>
      <c r="E27" s="136"/>
      <c r="F27" s="136"/>
      <c r="G27" s="136"/>
      <c r="H27" s="136"/>
    </row>
    <row r="28" spans="1:8" x14ac:dyDescent="0.2">
      <c r="A28" s="136"/>
      <c r="B28" s="136" t="s">
        <v>81</v>
      </c>
      <c r="C28" s="136"/>
      <c r="D28" s="136"/>
      <c r="E28" s="136"/>
      <c r="F28" s="136"/>
      <c r="G28" s="136"/>
      <c r="H28" s="136"/>
    </row>
    <row r="29" spans="1:8" x14ac:dyDescent="0.2">
      <c r="A29" s="136"/>
      <c r="B29" s="136" t="s">
        <v>82</v>
      </c>
      <c r="C29" s="136"/>
      <c r="D29" s="136"/>
      <c r="E29" s="136"/>
      <c r="F29" s="136"/>
      <c r="G29" s="136"/>
      <c r="H29" s="136"/>
    </row>
    <row r="30" spans="1:8" x14ac:dyDescent="0.2">
      <c r="A30" s="136"/>
      <c r="B30" s="136" t="s">
        <v>83</v>
      </c>
      <c r="C30" s="136"/>
      <c r="D30" s="136"/>
      <c r="E30" s="136"/>
      <c r="F30" s="136"/>
      <c r="G30" s="136"/>
      <c r="H30" s="136"/>
    </row>
    <row r="32" spans="1:8" ht="15" customHeight="1" x14ac:dyDescent="0.2">
      <c r="A32" s="275" t="s">
        <v>84</v>
      </c>
      <c r="B32" s="276"/>
      <c r="C32" s="276"/>
      <c r="D32" s="276"/>
      <c r="E32" s="276"/>
      <c r="F32" s="276"/>
      <c r="G32" s="276"/>
      <c r="H32" s="276"/>
    </row>
    <row r="33" spans="1:8" x14ac:dyDescent="0.2">
      <c r="A33" s="282" t="s">
        <v>71</v>
      </c>
      <c r="B33" s="283"/>
      <c r="C33" s="283"/>
      <c r="D33" s="283"/>
      <c r="E33" s="283"/>
      <c r="F33" s="283"/>
      <c r="G33" s="283"/>
      <c r="H33" s="283"/>
    </row>
    <row r="34" spans="1:8" ht="12.75" customHeight="1" x14ac:dyDescent="0.2">
      <c r="A34" s="137"/>
      <c r="B34" s="137" t="s">
        <v>85</v>
      </c>
      <c r="C34" s="137"/>
      <c r="D34" s="137"/>
      <c r="E34" s="137"/>
      <c r="F34" s="137"/>
      <c r="G34" s="137"/>
      <c r="H34" s="137"/>
    </row>
    <row r="35" spans="1:8" ht="19.5" customHeight="1" x14ac:dyDescent="0.2">
      <c r="A35" s="137"/>
      <c r="B35" s="137" t="s">
        <v>86</v>
      </c>
      <c r="C35" s="137"/>
      <c r="D35" s="137"/>
      <c r="E35" s="137"/>
      <c r="F35" s="137"/>
      <c r="G35" s="137"/>
      <c r="H35" s="137"/>
    </row>
    <row r="36" spans="1:8" x14ac:dyDescent="0.2">
      <c r="A36" s="137"/>
      <c r="B36" s="137" t="s">
        <v>87</v>
      </c>
      <c r="C36" s="137"/>
      <c r="D36" s="137"/>
      <c r="E36" s="137"/>
      <c r="F36" s="137"/>
      <c r="G36" s="137"/>
      <c r="H36" s="137"/>
    </row>
    <row r="37" spans="1:8" x14ac:dyDescent="0.2">
      <c r="A37" s="137"/>
      <c r="B37" s="137" t="s">
        <v>88</v>
      </c>
      <c r="C37" s="137"/>
      <c r="D37" s="137"/>
      <c r="E37" s="137"/>
      <c r="F37" s="137"/>
      <c r="G37" s="137"/>
      <c r="H37" s="137"/>
    </row>
    <row r="38" spans="1:8" x14ac:dyDescent="0.2">
      <c r="A38" s="137"/>
      <c r="B38" s="137" t="s">
        <v>89</v>
      </c>
      <c r="C38" s="137"/>
      <c r="D38" s="137"/>
      <c r="E38" s="137"/>
      <c r="F38" s="137"/>
      <c r="G38" s="137"/>
      <c r="H38" s="137"/>
    </row>
    <row r="39" spans="1:8" ht="13.5" thickBot="1" x14ac:dyDescent="0.25">
      <c r="A39" s="7"/>
      <c r="B39" s="7"/>
      <c r="C39" s="7"/>
      <c r="D39" s="7"/>
      <c r="E39" s="7"/>
      <c r="F39" s="7"/>
      <c r="G39" s="7"/>
      <c r="H39" s="7"/>
    </row>
    <row r="40" spans="1:8" ht="15" customHeight="1" x14ac:dyDescent="0.2">
      <c r="A40" s="277" t="s">
        <v>90</v>
      </c>
      <c r="B40" s="278"/>
      <c r="C40" s="278"/>
      <c r="D40" s="278"/>
      <c r="E40" s="278"/>
      <c r="F40" s="278"/>
      <c r="G40" s="278"/>
      <c r="H40" s="279"/>
    </row>
    <row r="41" spans="1:8" ht="13.5" thickBot="1" x14ac:dyDescent="0.25">
      <c r="A41" s="268" t="s">
        <v>104</v>
      </c>
      <c r="B41" s="269"/>
      <c r="C41" s="269"/>
      <c r="D41" s="269"/>
      <c r="E41" s="269"/>
      <c r="F41" s="269"/>
      <c r="G41" s="269"/>
      <c r="H41" s="270"/>
    </row>
    <row r="42" spans="1:8" ht="39.75" customHeight="1" thickBot="1" x14ac:dyDescent="0.25">
      <c r="A42" s="268" t="s">
        <v>104</v>
      </c>
      <c r="B42" s="269"/>
      <c r="C42" s="269"/>
      <c r="D42" s="269"/>
      <c r="E42" s="269"/>
      <c r="F42" s="269"/>
      <c r="G42" s="269"/>
      <c r="H42" s="270"/>
    </row>
    <row r="43" spans="1:8" x14ac:dyDescent="0.2">
      <c r="A43" s="138"/>
      <c r="B43" s="138"/>
      <c r="C43" s="138"/>
      <c r="D43" s="138"/>
      <c r="E43" s="138"/>
      <c r="F43" s="138"/>
      <c r="G43" s="138"/>
      <c r="H43" s="138"/>
    </row>
  </sheetData>
  <sheetProtection password="DA23" sheet="1" selectLockedCells="1"/>
  <mergeCells count="13">
    <mergeCell ref="A3:H3"/>
    <mergeCell ref="A24:H24"/>
    <mergeCell ref="A33:H33"/>
    <mergeCell ref="A4:H4"/>
    <mergeCell ref="A12:H12"/>
    <mergeCell ref="A15:H15"/>
    <mergeCell ref="A42:H42"/>
    <mergeCell ref="A41:H41"/>
    <mergeCell ref="A11:H11"/>
    <mergeCell ref="A14:H14"/>
    <mergeCell ref="A23:H23"/>
    <mergeCell ref="A32:H32"/>
    <mergeCell ref="A40:H40"/>
  </mergeCells>
  <phoneticPr fontId="13" type="noConversion"/>
  <pageMargins left="0.35433070866141736" right="0.43307086614173229" top="0.23622047244094491" bottom="0.39370078740157483" header="0.19685039370078741" footer="0.35433070866141736"/>
  <pageSetup paperSize="9" scale="99"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table récapitulative</vt:lpstr>
      <vt:lpstr>fév.</vt:lpstr>
      <vt:lpstr>mars</vt:lpstr>
      <vt:lpstr>avril</vt:lpstr>
      <vt:lpstr>mai</vt:lpstr>
      <vt:lpstr>juin</vt:lpstr>
      <vt:lpstr>juil.</vt:lpstr>
      <vt:lpstr>explications</vt:lpstr>
      <vt:lpstr>classification des tâches</vt:lpstr>
      <vt:lpstr>exemple</vt:lpstr>
    </vt:vector>
  </TitlesOfParts>
  <Company>hpa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AZE für Lehrpersonen 2. Semester, jung</dc:title>
  <dc:subject>Spezialunterricht</dc:subject>
  <dc:creator>AKVB</dc:creator>
  <cp:lastModifiedBy>Rognon Patrick, BKD-AKVB-FBS</cp:lastModifiedBy>
  <cp:lastPrinted>2014-09-29T15:01:00Z</cp:lastPrinted>
  <dcterms:created xsi:type="dcterms:W3CDTF">1996-02-08T13:28:17Z</dcterms:created>
  <dcterms:modified xsi:type="dcterms:W3CDTF">2024-03-18T09:29:53Z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