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<sst xmlns="http://schemas.openxmlformats.org/spreadsheetml/2006/main" count="96" uniqueCount="92">
  <si>
    <t>BULLETIN DE PAIE</t>
  </si>
  <si>
    <t>reférence :</t>
  </si>
  <si>
    <t>SOCIETE EXEMPLE
Adresse
N°Siret - APE
URSAFF</t>
  </si>
  <si>
    <r>
      <rPr>
        <rFont val="Roboto, Arial"/>
        <color rgb="FF434343"/>
        <sz val="12.0"/>
      </rPr>
      <t xml:space="preserve">  </t>
    </r>
    <r>
      <rPr>
        <rFont val="Roboto, Arial"/>
        <b/>
        <color rgb="FF434343"/>
        <sz val="12.0"/>
      </rPr>
      <t>Nom salarié :</t>
    </r>
    <r>
      <rPr>
        <rFont val="Roboto, Arial"/>
        <color rgb="FF434343"/>
        <sz val="12.0"/>
      </rPr>
      <t xml:space="preserve">
</t>
    </r>
    <r>
      <rPr>
        <rFont val="Roboto, Arial"/>
        <b/>
        <color rgb="FF434343"/>
        <sz val="12.0"/>
      </rPr>
      <t xml:space="preserve">  Adresse :
</t>
    </r>
    <r>
      <rPr>
        <rFont val="Roboto, Arial"/>
        <color rgb="FF434343"/>
        <sz val="12.0"/>
      </rPr>
      <t xml:space="preserve">
</t>
    </r>
    <r>
      <rPr>
        <rFont val="Roboto, Arial"/>
        <b/>
        <color rgb="FF434343"/>
        <sz val="12.0"/>
      </rPr>
      <t xml:space="preserve">  N° sécurité sociale :
</t>
    </r>
    <r>
      <rPr>
        <rFont val="Roboto, Arial"/>
        <color rgb="FF434343"/>
        <sz val="12.0"/>
      </rPr>
      <t xml:space="preserve">
</t>
    </r>
    <r>
      <rPr>
        <rFont val="Roboto, Arial"/>
        <b/>
        <color rgb="FF434343"/>
        <sz val="12.0"/>
      </rPr>
      <t xml:space="preserve">  Début de contrat :
</t>
    </r>
    <r>
      <rPr>
        <rFont val="Roboto, Arial"/>
        <color rgb="FF434343"/>
        <sz val="12.0"/>
      </rPr>
      <t xml:space="preserve">
</t>
    </r>
    <r>
      <rPr>
        <rFont val="Roboto, Arial"/>
        <b/>
        <color rgb="FF434343"/>
        <sz val="12.0"/>
      </rPr>
      <t xml:space="preserve">  Ancienneté :
</t>
    </r>
    <r>
      <rPr>
        <rFont val="Roboto, Arial"/>
        <color rgb="FF434343"/>
        <sz val="12.0"/>
      </rPr>
      <t xml:space="preserve">
</t>
    </r>
    <r>
      <rPr>
        <rFont val="Roboto, Arial"/>
        <b/>
        <color rgb="FF434343"/>
        <sz val="12.0"/>
      </rPr>
      <t xml:space="preserve">  Emploi :</t>
    </r>
  </si>
  <si>
    <t>Période du **/**/**** au **/**/****
Paiement le **/**/**** (par chèque / virement)</t>
  </si>
  <si>
    <t>DÉSIGNATION</t>
  </si>
  <si>
    <t>BASE</t>
  </si>
  <si>
    <t>TAUX</t>
  </si>
  <si>
    <t>MONTANT s</t>
  </si>
  <si>
    <t>MONTANT ns</t>
  </si>
  <si>
    <t>Période 
du **/**/**** au **/**/****</t>
  </si>
  <si>
    <t>Salaire de base</t>
  </si>
  <si>
    <t>Heures supplémentaires contractuelles (25 %)</t>
  </si>
  <si>
    <t>J 1</t>
  </si>
  <si>
    <t>Heures supplémentaires non-contractuelles
majorées (50 %)</t>
  </si>
  <si>
    <t>J 2</t>
  </si>
  <si>
    <t>J 3</t>
  </si>
  <si>
    <t>Primes</t>
  </si>
  <si>
    <t>J 4</t>
  </si>
  <si>
    <t>Absences</t>
  </si>
  <si>
    <t>J 5</t>
  </si>
  <si>
    <t>Indémnités</t>
  </si>
  <si>
    <t>J 6</t>
  </si>
  <si>
    <t>absence maladie (IJSS)</t>
  </si>
  <si>
    <t>J 7</t>
  </si>
  <si>
    <t>prévoyance</t>
  </si>
  <si>
    <t>J 8</t>
  </si>
  <si>
    <t>SALAIRE BRUT</t>
  </si>
  <si>
    <t>J 9</t>
  </si>
  <si>
    <t>J 10</t>
  </si>
  <si>
    <t>PART SALARIALE</t>
  </si>
  <si>
    <t>PART PATRONALE</t>
  </si>
  <si>
    <t>J 11</t>
  </si>
  <si>
    <t>TAUX %</t>
  </si>
  <si>
    <t>MONTANT</t>
  </si>
  <si>
    <t>J 12</t>
  </si>
  <si>
    <t>SANTÉ</t>
  </si>
  <si>
    <t>J 13</t>
  </si>
  <si>
    <t>Sécurité sociale
Maladie / Maternité / Invalidité / Décès</t>
  </si>
  <si>
    <t>J 14</t>
  </si>
  <si>
    <t>J 15</t>
  </si>
  <si>
    <t>Cotisations prévoyance</t>
  </si>
  <si>
    <t>J 16</t>
  </si>
  <si>
    <t>Complémentaire Santé</t>
  </si>
  <si>
    <t>J 17</t>
  </si>
  <si>
    <t>Accident du travail - maladies professionnelles</t>
  </si>
  <si>
    <t>J 18</t>
  </si>
  <si>
    <t>RETRAITE</t>
  </si>
  <si>
    <t>J 19</t>
  </si>
  <si>
    <t>Vieillesse plafonnée</t>
  </si>
  <si>
    <t>J 20</t>
  </si>
  <si>
    <t>Vieillesse déplafonnée</t>
  </si>
  <si>
    <t>J 21</t>
  </si>
  <si>
    <t>Complémentaire retraite (tranche 1)</t>
  </si>
  <si>
    <t>J 22</t>
  </si>
  <si>
    <t>Allocations familiales</t>
  </si>
  <si>
    <t>J 23</t>
  </si>
  <si>
    <t>FNAL plafonné</t>
  </si>
  <si>
    <t>J 24</t>
  </si>
  <si>
    <t>Assurance chômage (tranche 1)</t>
  </si>
  <si>
    <t>J 25</t>
  </si>
  <si>
    <t>Cotisation AGS</t>
  </si>
  <si>
    <t>J 26</t>
  </si>
  <si>
    <t>CSG /CRSD imposable</t>
  </si>
  <si>
    <t>J 27</t>
  </si>
  <si>
    <t>CSG non-imposable</t>
  </si>
  <si>
    <t>J 28</t>
  </si>
  <si>
    <t>CRDS</t>
  </si>
  <si>
    <t>J 29</t>
  </si>
  <si>
    <t>CSG/CRDS 9,7 non déductible</t>
  </si>
  <si>
    <t>J 30</t>
  </si>
  <si>
    <t>TOTAUX</t>
  </si>
  <si>
    <t>Total H</t>
  </si>
  <si>
    <t>Exonérations de cotisation l'employeur</t>
  </si>
  <si>
    <t>Total Abs</t>
  </si>
  <si>
    <t>Autres retenues</t>
  </si>
  <si>
    <t>Télétrav</t>
  </si>
  <si>
    <t>NET À PAYER</t>
  </si>
  <si>
    <t>dont évolution de la rémunération liée à la supression des cotisations chômage et maladie</t>
  </si>
  <si>
    <t>Impot sur le revenu</t>
  </si>
  <si>
    <t>Net imposable</t>
  </si>
  <si>
    <t>Taux</t>
  </si>
  <si>
    <t>Montant</t>
  </si>
  <si>
    <t>CP</t>
  </si>
  <si>
    <t>Acquis</t>
  </si>
  <si>
    <t>Pris</t>
  </si>
  <si>
    <t>Restant</t>
  </si>
  <si>
    <t>Impôt prelevé à la source</t>
  </si>
  <si>
    <t>N</t>
  </si>
  <si>
    <t>Net payé</t>
  </si>
  <si>
    <t>N-1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</si>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</sst>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0.0%"/>
  </numFmts>
  <fonts count="21">
    <font>
      <sz val="10.0"/>
      <color rgb="FF000000"/>
      <name val="Arial"/>
      <scheme val="minor"/>
    </font>
    <font>
      <color theme="1"/>
      <name val="Arial"/>
    </font>
    <font/>
    <font>
      <b/>
      <sz val="24.0"/>
      <color rgb="FFFFFFFF"/>
      <name val="Roboto"/>
    </font>
    <font>
      <b/>
      <color theme="1"/>
      <name val="Arial"/>
    </font>
    <font>
      <b/>
      <sz val="13.0"/>
      <color theme="1"/>
      <name val="Arial"/>
    </font>
    <font>
      <b/>
      <sz val="12.0"/>
      <color rgb="FF434343"/>
      <name val="Roboto"/>
    </font>
    <font>
      <sz val="12.0"/>
      <color rgb="FF434343"/>
      <name val="Roboto"/>
    </font>
    <font>
      <sz val="11.0"/>
      <color theme="1"/>
      <name val="Arial"/>
      <scheme val="minor"/>
    </font>
    <font>
      <b/>
      <sz val="11.0"/>
      <color theme="0"/>
      <name val="Roboto"/>
    </font>
    <font>
      <b/>
      <sz val="11.0"/>
      <color rgb="FFFFFFFF"/>
      <name val="Roboto"/>
    </font>
    <font>
      <b/>
      <sz val="11.0"/>
      <color theme="0"/>
      <name val="Arial"/>
      <scheme val="minor"/>
    </font>
    <font>
      <b/>
      <sz val="11.0"/>
      <color theme="1"/>
      <name val="Roboto"/>
    </font>
    <font>
      <sz val="11.0"/>
      <color theme="1"/>
      <name val="Roboto"/>
    </font>
    <font>
      <color theme="1"/>
      <name val="Arial"/>
      <scheme val="minor"/>
    </font>
    <font>
      <b/>
      <sz val="14.0"/>
      <color theme="1"/>
      <name val="Roboto"/>
    </font>
    <font>
      <b/>
      <sz val="12.0"/>
      <color theme="1"/>
      <name val="Roboto"/>
    </font>
    <font>
      <b/>
      <sz val="12.0"/>
      <color theme="1"/>
      <name val="Arial"/>
    </font>
    <font>
      <sz val="12.0"/>
      <color theme="1"/>
      <name val="Roboto"/>
    </font>
    <font>
      <sz val="12.0"/>
      <color theme="1"/>
      <name val="Arial"/>
    </font>
    <font>
      <b/>
      <sz val="11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D1BFF3"/>
        <bgColor rgb="FFD1BFF3"/>
      </patternFill>
    </fill>
    <fill>
      <patternFill patternType="solid">
        <fgColor rgb="FF7F7F7F"/>
        <bgColor rgb="FF7F7F7F"/>
      </patternFill>
    </fill>
    <fill>
      <patternFill patternType="solid">
        <fgColor rgb="FFE7E6E6"/>
        <bgColor rgb="FFE7E6E6"/>
      </patternFill>
    </fill>
  </fills>
  <borders count="16">
    <border/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2" fillId="2" fontId="3" numFmtId="0" xfId="0" applyAlignment="1" applyBorder="1" applyFill="1" applyFont="1">
      <alignment horizontal="center"/>
    </xf>
    <xf borderId="1" fillId="2" fontId="4" numFmtId="0" xfId="0" applyBorder="1" applyFont="1"/>
    <xf borderId="1" fillId="2" fontId="5" numFmtId="0" xfId="0" applyAlignment="1" applyBorder="1" applyFont="1">
      <alignment readingOrder="0" vertical="center"/>
    </xf>
    <xf borderId="3" fillId="2" fontId="4" numFmtId="0" xfId="0" applyBorder="1" applyFont="1"/>
    <xf borderId="3" fillId="0" fontId="2" numFmtId="0" xfId="0" applyBorder="1" applyFont="1"/>
    <xf borderId="4" fillId="0" fontId="2" numFmtId="0" xfId="0" applyBorder="1" applyFont="1"/>
    <xf borderId="0" fillId="0" fontId="1" numFmtId="0" xfId="0" applyFont="1"/>
    <xf borderId="5" fillId="0" fontId="6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0" fillId="0" fontId="7" numFmtId="0" xfId="0" applyAlignment="1" applyFont="1">
      <alignment horizontal="center" readingOrder="0"/>
    </xf>
    <xf borderId="5" fillId="0" fontId="7" numFmtId="0" xfId="0" applyAlignment="1" applyBorder="1" applyFont="1">
      <alignment horizontal="left" readingOrder="0" vertical="center"/>
    </xf>
    <xf borderId="8" fillId="0" fontId="2" numFmtId="0" xfId="0" applyBorder="1" applyFont="1"/>
    <xf borderId="9" fillId="0" fontId="2" numFmtId="0" xfId="0" applyBorder="1" applyFont="1"/>
    <xf borderId="2" fillId="0" fontId="2" numFmtId="0" xfId="0" applyBorder="1" applyFont="1"/>
    <xf borderId="10" fillId="0" fontId="2" numFmtId="0" xfId="0" applyBorder="1" applyFont="1"/>
    <xf borderId="0" fillId="0" fontId="8" numFmtId="0" xfId="0" applyFont="1"/>
    <xf borderId="5" fillId="3" fontId="9" numFmtId="0" xfId="0" applyAlignment="1" applyBorder="1" applyFill="1" applyFont="1">
      <alignment horizontal="center" readingOrder="0" vertical="center"/>
    </xf>
    <xf borderId="6" fillId="3" fontId="9" numFmtId="0" xfId="0" applyAlignment="1" applyBorder="1" applyFont="1">
      <alignment horizontal="center" readingOrder="0" vertical="center"/>
    </xf>
    <xf borderId="11" fillId="3" fontId="9" numFmtId="0" xfId="0" applyAlignment="1" applyBorder="1" applyFont="1">
      <alignment horizontal="center" readingOrder="0" vertical="center"/>
    </xf>
    <xf borderId="7" fillId="3" fontId="10" numFmtId="0" xfId="0" applyAlignment="1" applyBorder="1" applyFont="1">
      <alignment horizontal="center" readingOrder="0" vertical="center"/>
    </xf>
    <xf borderId="4" fillId="3" fontId="10" numFmtId="0" xfId="0" applyAlignment="1" applyBorder="1" applyFont="1">
      <alignment horizontal="center" readingOrder="0" vertical="center"/>
    </xf>
    <xf borderId="11" fillId="3" fontId="10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5" fillId="3" fontId="11" numFmtId="0" xfId="0" applyAlignment="1" applyBorder="1" applyFont="1">
      <alignment horizontal="center" readingOrder="0" vertical="center"/>
    </xf>
    <xf borderId="8" fillId="0" fontId="12" numFmtId="0" xfId="0" applyAlignment="1" applyBorder="1" applyFont="1">
      <alignment horizontal="left" readingOrder="0"/>
    </xf>
    <xf borderId="12" fillId="0" fontId="13" numFmtId="4" xfId="0" applyAlignment="1" applyBorder="1" applyFont="1" applyNumberFormat="1">
      <alignment horizontal="center"/>
    </xf>
    <xf borderId="0" fillId="0" fontId="13" numFmtId="164" xfId="0" applyAlignment="1" applyFont="1" applyNumberFormat="1">
      <alignment horizontal="right" readingOrder="0"/>
    </xf>
    <xf borderId="0" fillId="0" fontId="13" numFmtId="164" xfId="0" applyAlignment="1" applyFont="1" applyNumberFormat="1">
      <alignment horizontal="right"/>
    </xf>
    <xf borderId="11" fillId="0" fontId="13" numFmtId="164" xfId="0" applyAlignment="1" applyBorder="1" applyFont="1" applyNumberFormat="1">
      <alignment horizontal="right" readingOrder="0" vertical="center"/>
    </xf>
    <xf borderId="8" fillId="0" fontId="13" numFmtId="4" xfId="0" applyAlignment="1" applyBorder="1" applyFont="1" applyNumberFormat="1">
      <alignment horizontal="center"/>
    </xf>
    <xf borderId="8" fillId="0" fontId="13" numFmtId="164" xfId="0" applyAlignment="1" applyBorder="1" applyFont="1" applyNumberFormat="1">
      <alignment horizontal="right"/>
    </xf>
    <xf borderId="12" fillId="0" fontId="13" numFmtId="164" xfId="0" applyAlignment="1" applyBorder="1" applyFont="1" applyNumberFormat="1">
      <alignment horizontal="right" readingOrder="0" vertical="center"/>
    </xf>
    <xf borderId="8" fillId="0" fontId="14" numFmtId="0" xfId="0" applyAlignment="1" applyBorder="1" applyFont="1">
      <alignment horizontal="center" readingOrder="0"/>
    </xf>
    <xf borderId="9" fillId="0" fontId="14" numFmtId="2" xfId="0" applyAlignment="1" applyBorder="1" applyFont="1" applyNumberFormat="1">
      <alignment horizontal="center" readingOrder="0"/>
    </xf>
    <xf borderId="12" fillId="0" fontId="2" numFmtId="0" xfId="0" applyBorder="1" applyFont="1"/>
    <xf borderId="8" fillId="0" fontId="13" numFmtId="4" xfId="0" applyAlignment="1" applyBorder="1" applyFont="1" applyNumberFormat="1">
      <alignment horizontal="center" readingOrder="0"/>
    </xf>
    <xf borderId="8" fillId="0" fontId="13" numFmtId="164" xfId="0" applyAlignment="1" applyBorder="1" applyFont="1" applyNumberFormat="1">
      <alignment horizontal="right" readingOrder="0"/>
    </xf>
    <xf borderId="8" fillId="4" fontId="12" numFmtId="0" xfId="0" applyAlignment="1" applyBorder="1" applyFill="1" applyFont="1">
      <alignment horizontal="left" readingOrder="0"/>
    </xf>
    <xf borderId="8" fillId="4" fontId="13" numFmtId="4" xfId="0" applyAlignment="1" applyBorder="1" applyFont="1" applyNumberFormat="1">
      <alignment horizontal="center"/>
    </xf>
    <xf borderId="8" fillId="4" fontId="13" numFmtId="9" xfId="0" applyAlignment="1" applyBorder="1" applyFont="1" applyNumberFormat="1">
      <alignment horizontal="center" readingOrder="0"/>
    </xf>
    <xf borderId="0" fillId="4" fontId="13" numFmtId="164" xfId="0" applyAlignment="1" applyFont="1" applyNumberFormat="1">
      <alignment horizontal="right"/>
    </xf>
    <xf borderId="12" fillId="4" fontId="13" numFmtId="164" xfId="0" applyAlignment="1" applyBorder="1" applyFont="1" applyNumberFormat="1">
      <alignment horizontal="right" readingOrder="0" vertical="center"/>
    </xf>
    <xf borderId="8" fillId="0" fontId="13" numFmtId="0" xfId="0" applyAlignment="1" applyBorder="1" applyFont="1">
      <alignment horizontal="left" readingOrder="0"/>
    </xf>
    <xf borderId="9" fillId="0" fontId="8" numFmtId="0" xfId="0" applyBorder="1" applyFont="1"/>
    <xf borderId="12" fillId="0" fontId="13" numFmtId="164" xfId="0" applyAlignment="1" applyBorder="1" applyFont="1" applyNumberFormat="1">
      <alignment horizontal="right"/>
    </xf>
    <xf borderId="8" fillId="0" fontId="13" numFmtId="10" xfId="0" applyAlignment="1" applyBorder="1" applyFont="1" applyNumberFormat="1">
      <alignment horizontal="center" readingOrder="0"/>
    </xf>
    <xf borderId="0" fillId="0" fontId="8" numFmtId="164" xfId="0" applyFont="1" applyNumberFormat="1"/>
    <xf borderId="12" fillId="0" fontId="8" numFmtId="164" xfId="0" applyBorder="1" applyFont="1" applyNumberFormat="1"/>
    <xf borderId="2" fillId="4" fontId="12" numFmtId="0" xfId="0" applyAlignment="1" applyBorder="1" applyFont="1">
      <alignment horizontal="center" readingOrder="0"/>
    </xf>
    <xf borderId="2" fillId="4" fontId="13" numFmtId="164" xfId="0" applyAlignment="1" applyBorder="1" applyFont="1" applyNumberFormat="1">
      <alignment horizontal="right"/>
    </xf>
    <xf borderId="10" fillId="4" fontId="13" numFmtId="164" xfId="0" applyAlignment="1" applyBorder="1" applyFont="1" applyNumberFormat="1">
      <alignment horizontal="right"/>
    </xf>
    <xf borderId="0" fillId="0" fontId="12" numFmtId="0" xfId="0" applyAlignment="1" applyFont="1">
      <alignment horizontal="center" readingOrder="0" vertical="center"/>
    </xf>
    <xf borderId="3" fillId="3" fontId="9" numFmtId="0" xfId="0" applyAlignment="1" applyBorder="1" applyFont="1">
      <alignment horizontal="center" readingOrder="0" vertical="center"/>
    </xf>
    <xf borderId="13" fillId="3" fontId="9" numFmtId="0" xfId="0" applyAlignment="1" applyBorder="1" applyFont="1">
      <alignment horizontal="center" readingOrder="0" vertical="center"/>
    </xf>
    <xf borderId="14" fillId="0" fontId="2" numFmtId="0" xfId="0" applyBorder="1" applyFont="1"/>
    <xf borderId="10" fillId="3" fontId="10" numFmtId="0" xfId="0" applyAlignment="1" applyBorder="1" applyFont="1">
      <alignment horizontal="center" readingOrder="0" vertical="center"/>
    </xf>
    <xf borderId="14" fillId="3" fontId="9" numFmtId="0" xfId="0" applyAlignment="1" applyBorder="1" applyFont="1">
      <alignment horizontal="center" readingOrder="0" vertical="center"/>
    </xf>
    <xf borderId="14" fillId="3" fontId="10" numFmtId="0" xfId="0" applyAlignment="1" applyBorder="1" applyFont="1">
      <alignment horizontal="center" readingOrder="0" vertical="center"/>
    </xf>
    <xf borderId="8" fillId="4" fontId="13" numFmtId="164" xfId="0" applyAlignment="1" applyBorder="1" applyFont="1" applyNumberFormat="1">
      <alignment horizontal="right"/>
    </xf>
    <xf borderId="8" fillId="4" fontId="13" numFmtId="10" xfId="0" applyAlignment="1" applyBorder="1" applyFont="1" applyNumberFormat="1">
      <alignment horizontal="center"/>
    </xf>
    <xf borderId="9" fillId="4" fontId="13" numFmtId="164" xfId="0" applyAlignment="1" applyBorder="1" applyFont="1" applyNumberFormat="1">
      <alignment horizontal="right"/>
    </xf>
    <xf borderId="8" fillId="0" fontId="13" numFmtId="10" xfId="0" applyAlignment="1" applyBorder="1" applyFont="1" applyNumberFormat="1">
      <alignment horizontal="center"/>
    </xf>
    <xf borderId="9" fillId="0" fontId="13" numFmtId="164" xfId="0" applyAlignment="1" applyBorder="1" applyFont="1" applyNumberFormat="1">
      <alignment horizontal="right"/>
    </xf>
    <xf borderId="8" fillId="4" fontId="13" numFmtId="10" xfId="0" applyAlignment="1" applyBorder="1" applyFont="1" applyNumberFormat="1">
      <alignment horizontal="center" readingOrder="0"/>
    </xf>
    <xf borderId="5" fillId="0" fontId="14" numFmtId="0" xfId="0" applyAlignment="1" applyBorder="1" applyFont="1">
      <alignment readingOrder="0"/>
    </xf>
    <xf borderId="7" fillId="0" fontId="14" numFmtId="0" xfId="0" applyAlignment="1" applyBorder="1" applyFont="1">
      <alignment readingOrder="0"/>
    </xf>
    <xf borderId="8" fillId="0" fontId="14" numFmtId="0" xfId="0" applyAlignment="1" applyBorder="1" applyFont="1">
      <alignment readingOrder="0"/>
    </xf>
    <xf borderId="9" fillId="0" fontId="14" numFmtId="2" xfId="0" applyAlignment="1" applyBorder="1" applyFont="1" applyNumberFormat="1">
      <alignment readingOrder="0"/>
    </xf>
    <xf borderId="2" fillId="0" fontId="13" numFmtId="10" xfId="0" applyAlignment="1" applyBorder="1" applyFont="1" applyNumberFormat="1">
      <alignment horizontal="center" readingOrder="0"/>
    </xf>
    <xf borderId="10" fillId="0" fontId="13" numFmtId="164" xfId="0" applyAlignment="1" applyBorder="1" applyFont="1" applyNumberFormat="1">
      <alignment horizontal="right"/>
    </xf>
    <xf borderId="2" fillId="0" fontId="14" numFmtId="0" xfId="0" applyAlignment="1" applyBorder="1" applyFont="1">
      <alignment readingOrder="0"/>
    </xf>
    <xf borderId="10" fillId="0" fontId="14" numFmtId="0" xfId="0" applyAlignment="1" applyBorder="1" applyFont="1">
      <alignment readingOrder="0"/>
    </xf>
    <xf borderId="13" fillId="2" fontId="15" numFmtId="0" xfId="0" applyAlignment="1" applyBorder="1" applyFont="1">
      <alignment horizontal="center" readingOrder="0"/>
    </xf>
    <xf borderId="4" fillId="2" fontId="15" numFmtId="164" xfId="0" applyAlignment="1" applyBorder="1" applyFont="1" applyNumberFormat="1">
      <alignment horizontal="right"/>
    </xf>
    <xf borderId="0" fillId="0" fontId="13" numFmtId="10" xfId="0" applyAlignment="1" applyFont="1" applyNumberFormat="1">
      <alignment horizontal="center" readingOrder="0"/>
    </xf>
    <xf borderId="0" fillId="0" fontId="8" numFmtId="0" xfId="0" applyAlignment="1" applyFont="1">
      <alignment readingOrder="0"/>
    </xf>
    <xf borderId="0" fillId="0" fontId="12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5" fillId="3" fontId="12" numFmtId="0" xfId="0" applyAlignment="1" applyBorder="1" applyFont="1">
      <alignment horizontal="center" readingOrder="0"/>
    </xf>
    <xf borderId="11" fillId="3" fontId="12" numFmtId="0" xfId="0" applyAlignment="1" applyBorder="1" applyFont="1">
      <alignment horizontal="center" readingOrder="0"/>
    </xf>
    <xf borderId="15" fillId="3" fontId="12" numFmtId="0" xfId="0" applyAlignment="1" applyBorder="1" applyFont="1">
      <alignment horizontal="center" readingOrder="0"/>
    </xf>
    <xf borderId="13" fillId="3" fontId="12" numFmtId="0" xfId="0" applyAlignment="1" applyBorder="1" applyFont="1">
      <alignment horizontal="center" readingOrder="0"/>
    </xf>
    <xf borderId="15" fillId="3" fontId="17" numFmtId="0" xfId="0" applyAlignment="1" applyBorder="1" applyFont="1">
      <alignment horizontal="center" readingOrder="0"/>
    </xf>
    <xf borderId="13" fillId="0" fontId="8" numFmtId="0" xfId="0" applyAlignment="1" applyBorder="1" applyFont="1">
      <alignment readingOrder="0"/>
    </xf>
    <xf borderId="15" fillId="0" fontId="13" numFmtId="164" xfId="0" applyAlignment="1" applyBorder="1" applyFont="1" applyNumberFormat="1">
      <alignment horizontal="right"/>
    </xf>
    <xf borderId="15" fillId="0" fontId="13" numFmtId="165" xfId="0" applyAlignment="1" applyBorder="1" applyFont="1" applyNumberFormat="1">
      <alignment horizontal="center" readingOrder="0"/>
    </xf>
    <xf borderId="15" fillId="0" fontId="12" numFmtId="164" xfId="0" applyAlignment="1" applyBorder="1" applyFont="1" applyNumberFormat="1">
      <alignment horizontal="right"/>
    </xf>
    <xf borderId="12" fillId="0" fontId="13" numFmtId="0" xfId="0" applyAlignment="1" applyBorder="1" applyFont="1">
      <alignment horizontal="left" readingOrder="0"/>
    </xf>
    <xf borderId="12" fillId="0" fontId="18" numFmtId="2" xfId="0" applyAlignment="1" applyBorder="1" applyFont="1" applyNumberFormat="1">
      <alignment horizontal="center" readingOrder="0"/>
    </xf>
    <xf borderId="8" fillId="0" fontId="13" numFmtId="0" xfId="0" applyAlignment="1" applyBorder="1" applyFont="1">
      <alignment horizontal="center" readingOrder="0"/>
    </xf>
    <xf borderId="12" fillId="0" fontId="19" numFmtId="2" xfId="0" applyAlignment="1" applyBorder="1" applyFont="1" applyNumberFormat="1">
      <alignment horizontal="center" readingOrder="0"/>
    </xf>
    <xf borderId="13" fillId="4" fontId="8" numFmtId="0" xfId="0" applyAlignment="1" applyBorder="1" applyFont="1">
      <alignment readingOrder="0"/>
    </xf>
    <xf borderId="13" fillId="4" fontId="20" numFmtId="164" xfId="0" applyAlignment="1" applyBorder="1" applyFont="1" applyNumberFormat="1">
      <alignment horizontal="right"/>
    </xf>
    <xf borderId="14" fillId="0" fontId="18" numFmtId="0" xfId="0" applyAlignment="1" applyBorder="1" applyFont="1">
      <alignment horizontal="left" readingOrder="0"/>
    </xf>
    <xf borderId="14" fillId="0" fontId="18" numFmtId="0" xfId="0" applyAlignment="1" applyBorder="1" applyFont="1">
      <alignment horizontal="center" readingOrder="0"/>
    </xf>
    <xf borderId="2" fillId="0" fontId="18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13"/>
    <col customWidth="1" min="4" max="4" width="14.88"/>
    <col customWidth="1" min="10" max="10" width="6.38"/>
    <col customWidth="1" min="11" max="11" width="8.13"/>
    <col customWidth="1" min="12" max="12" width="14.63"/>
  </cols>
  <sheetData>
    <row r="1">
      <c r="B1" s="1"/>
      <c r="C1" s="1"/>
      <c r="D1" s="1"/>
      <c r="E1" s="1"/>
      <c r="F1" s="1"/>
      <c r="G1" s="1"/>
      <c r="H1" s="1"/>
      <c r="I1" s="1"/>
      <c r="J1" s="1"/>
      <c r="K1" s="2"/>
    </row>
    <row r="2">
      <c r="B2" s="3" t="s">
        <v>0</v>
      </c>
      <c r="C2" s="2"/>
      <c r="D2" s="2"/>
      <c r="E2" s="2"/>
      <c r="F2" s="4"/>
      <c r="G2" s="4"/>
      <c r="H2" s="4"/>
      <c r="I2" s="5" t="s">
        <v>1</v>
      </c>
      <c r="J2" s="6"/>
      <c r="K2" s="7"/>
      <c r="L2" s="8"/>
    </row>
    <row r="3">
      <c r="B3" s="9"/>
      <c r="C3" s="9"/>
      <c r="D3" s="9"/>
      <c r="E3" s="9"/>
      <c r="F3" s="9"/>
      <c r="G3" s="9"/>
      <c r="H3" s="9"/>
      <c r="I3" s="9"/>
      <c r="J3" s="9"/>
    </row>
    <row r="4">
      <c r="B4" s="10" t="s">
        <v>2</v>
      </c>
      <c r="C4" s="11"/>
      <c r="D4" s="11"/>
      <c r="E4" s="12"/>
      <c r="F4" s="13"/>
      <c r="G4" s="13"/>
      <c r="H4" s="14" t="s">
        <v>3</v>
      </c>
      <c r="I4" s="11"/>
      <c r="J4" s="11"/>
      <c r="K4" s="11"/>
      <c r="L4" s="12"/>
    </row>
    <row r="5">
      <c r="B5" s="15"/>
      <c r="E5" s="16"/>
      <c r="F5" s="13"/>
      <c r="G5" s="13"/>
      <c r="H5" s="15"/>
      <c r="L5" s="16"/>
    </row>
    <row r="6">
      <c r="B6" s="15"/>
      <c r="E6" s="16"/>
      <c r="F6" s="13"/>
      <c r="G6" s="13"/>
      <c r="H6" s="15"/>
      <c r="L6" s="16"/>
    </row>
    <row r="7">
      <c r="B7" s="15"/>
      <c r="E7" s="16"/>
      <c r="F7" s="13"/>
      <c r="G7" s="13"/>
      <c r="H7" s="15"/>
      <c r="L7" s="16"/>
    </row>
    <row r="8">
      <c r="B8" s="15"/>
      <c r="E8" s="16"/>
      <c r="F8" s="13"/>
      <c r="G8" s="13"/>
      <c r="H8" s="15"/>
      <c r="L8" s="16"/>
    </row>
    <row r="9">
      <c r="B9" s="15"/>
      <c r="E9" s="16"/>
      <c r="F9" s="13"/>
      <c r="G9" s="13"/>
      <c r="H9" s="15"/>
      <c r="L9" s="16"/>
    </row>
    <row r="10">
      <c r="B10" s="15"/>
      <c r="E10" s="16"/>
      <c r="F10" s="13"/>
      <c r="G10" s="13"/>
      <c r="H10" s="15"/>
      <c r="L10" s="16"/>
    </row>
    <row r="11">
      <c r="B11" s="17"/>
      <c r="C11" s="2"/>
      <c r="D11" s="2"/>
      <c r="E11" s="18"/>
      <c r="F11" s="13"/>
      <c r="G11" s="13"/>
      <c r="H11" s="15"/>
      <c r="L11" s="16"/>
    </row>
    <row r="12">
      <c r="E12" s="13"/>
      <c r="F12" s="13"/>
      <c r="G12" s="13"/>
      <c r="H12" s="15"/>
      <c r="L12" s="16"/>
    </row>
    <row r="13">
      <c r="B13" s="14" t="s">
        <v>4</v>
      </c>
      <c r="C13" s="11"/>
      <c r="D13" s="11"/>
      <c r="E13" s="12"/>
      <c r="F13" s="13"/>
      <c r="G13" s="13"/>
      <c r="H13" s="15"/>
      <c r="L13" s="16"/>
    </row>
    <row r="14">
      <c r="B14" s="15"/>
      <c r="E14" s="16"/>
      <c r="F14" s="13"/>
      <c r="G14" s="13"/>
      <c r="H14" s="15"/>
      <c r="L14" s="16"/>
    </row>
    <row r="15">
      <c r="B15" s="17"/>
      <c r="C15" s="2"/>
      <c r="D15" s="2"/>
      <c r="E15" s="18"/>
      <c r="F15" s="13"/>
      <c r="G15" s="13"/>
      <c r="H15" s="17"/>
      <c r="I15" s="2"/>
      <c r="J15" s="2"/>
      <c r="K15" s="2"/>
      <c r="L15" s="18"/>
    </row>
    <row r="16">
      <c r="B16" s="13"/>
      <c r="C16" s="13"/>
      <c r="D16" s="13"/>
      <c r="E16" s="13"/>
      <c r="F16" s="13"/>
      <c r="G16" s="13"/>
      <c r="H16" s="13"/>
      <c r="I16" s="13"/>
      <c r="J16" s="9"/>
    </row>
    <row r="17">
      <c r="A17" s="19"/>
      <c r="B17" s="20" t="s">
        <v>5</v>
      </c>
      <c r="C17" s="21"/>
      <c r="D17" s="21"/>
      <c r="E17" s="22" t="s">
        <v>6</v>
      </c>
      <c r="F17" s="23" t="s">
        <v>7</v>
      </c>
      <c r="G17" s="24" t="s">
        <v>8</v>
      </c>
      <c r="H17" s="25" t="s">
        <v>9</v>
      </c>
      <c r="I17" s="26"/>
      <c r="J17" s="9"/>
      <c r="K17" s="27" t="s">
        <v>10</v>
      </c>
      <c r="L17" s="12"/>
    </row>
    <row r="18">
      <c r="A18" s="19"/>
      <c r="B18" s="28" t="s">
        <v>11</v>
      </c>
      <c r="E18" s="29">
        <v>151.67</v>
      </c>
      <c r="F18" s="30">
        <v>10.85</v>
      </c>
      <c r="G18" s="31">
        <f t="shared" ref="G18:G20" si="1">E18*F18</f>
        <v>1645.6195</v>
      </c>
      <c r="H18" s="32"/>
      <c r="I18" s="26"/>
      <c r="J18" s="9"/>
      <c r="K18" s="15"/>
      <c r="L18" s="16"/>
    </row>
    <row r="19">
      <c r="A19" s="19"/>
      <c r="B19" s="28" t="s">
        <v>12</v>
      </c>
      <c r="E19" s="33"/>
      <c r="F19" s="34"/>
      <c r="G19" s="31">
        <f t="shared" si="1"/>
        <v>0</v>
      </c>
      <c r="H19" s="35"/>
      <c r="I19" s="26"/>
      <c r="J19" s="9"/>
      <c r="K19" s="36" t="s">
        <v>13</v>
      </c>
      <c r="L19" s="37"/>
    </row>
    <row r="20">
      <c r="A20" s="19"/>
      <c r="B20" s="28" t="s">
        <v>14</v>
      </c>
      <c r="E20" s="33"/>
      <c r="F20" s="34"/>
      <c r="G20" s="31">
        <f t="shared" si="1"/>
        <v>0</v>
      </c>
      <c r="H20" s="35"/>
      <c r="I20" s="26"/>
      <c r="J20" s="9"/>
      <c r="K20" s="36" t="s">
        <v>15</v>
      </c>
      <c r="L20" s="37"/>
    </row>
    <row r="21">
      <c r="A21" s="19"/>
      <c r="B21" s="15"/>
      <c r="E21" s="15"/>
      <c r="F21" s="15"/>
      <c r="H21" s="38"/>
      <c r="I21" s="26"/>
      <c r="J21" s="9"/>
      <c r="K21" s="36" t="s">
        <v>16</v>
      </c>
      <c r="L21" s="37"/>
    </row>
    <row r="22">
      <c r="A22" s="19"/>
      <c r="B22" s="28" t="s">
        <v>17</v>
      </c>
      <c r="E22" s="33"/>
      <c r="F22" s="34"/>
      <c r="G22" s="31">
        <f t="shared" ref="G22:G23" si="2">E22*F22</f>
        <v>0</v>
      </c>
      <c r="H22" s="35"/>
      <c r="I22" s="26"/>
      <c r="J22" s="9"/>
      <c r="K22" s="36" t="s">
        <v>18</v>
      </c>
      <c r="L22" s="37"/>
    </row>
    <row r="23">
      <c r="A23" s="19"/>
      <c r="B23" s="28" t="s">
        <v>19</v>
      </c>
      <c r="E23" s="39">
        <v>70.0</v>
      </c>
      <c r="F23" s="40">
        <v>-10.85</v>
      </c>
      <c r="G23" s="31">
        <f t="shared" si="2"/>
        <v>-759.5</v>
      </c>
      <c r="H23" s="35"/>
      <c r="I23" s="26"/>
      <c r="J23" s="9"/>
      <c r="K23" s="36" t="s">
        <v>20</v>
      </c>
      <c r="L23" s="37"/>
    </row>
    <row r="24">
      <c r="A24" s="19"/>
      <c r="B24" s="41" t="s">
        <v>21</v>
      </c>
      <c r="D24" s="16"/>
      <c r="E24" s="42"/>
      <c r="F24" s="43"/>
      <c r="G24" s="44"/>
      <c r="H24" s="45"/>
      <c r="I24" s="26"/>
      <c r="J24" s="9"/>
      <c r="K24" s="36" t="s">
        <v>22</v>
      </c>
      <c r="L24" s="37"/>
    </row>
    <row r="25">
      <c r="A25" s="19"/>
      <c r="B25" s="46" t="s">
        <v>23</v>
      </c>
      <c r="D25" s="16"/>
      <c r="E25" s="39">
        <f>E23-(7*3)</f>
        <v>49</v>
      </c>
      <c r="F25" s="40">
        <f>F18*0.5</f>
        <v>5.425</v>
      </c>
      <c r="G25" s="47"/>
      <c r="H25" s="48">
        <f>E25*F25</f>
        <v>265.825</v>
      </c>
      <c r="I25" s="26"/>
      <c r="J25" s="9"/>
      <c r="K25" s="36" t="s">
        <v>24</v>
      </c>
      <c r="L25" s="37"/>
    </row>
    <row r="26">
      <c r="A26" s="19"/>
      <c r="B26" s="46" t="s">
        <v>25</v>
      </c>
      <c r="D26" s="16"/>
      <c r="E26" s="39">
        <f>((G18/30.42)*0.9)*14</f>
        <v>681.6175444</v>
      </c>
      <c r="F26" s="49">
        <v>0.75</v>
      </c>
      <c r="G26" s="50">
        <f>E26*F26</f>
        <v>511.2131583</v>
      </c>
      <c r="H26" s="51">
        <f>E26-G26</f>
        <v>170.4043861</v>
      </c>
      <c r="I26" s="26"/>
      <c r="J26" s="9"/>
      <c r="K26" s="36" t="s">
        <v>26</v>
      </c>
      <c r="L26" s="37"/>
    </row>
    <row r="27">
      <c r="A27" s="19"/>
      <c r="B27" s="52" t="s">
        <v>27</v>
      </c>
      <c r="C27" s="2"/>
      <c r="D27" s="18"/>
      <c r="E27" s="53"/>
      <c r="F27" s="53"/>
      <c r="G27" s="54">
        <f t="shared" ref="G27:H27" si="3">SUM(G18:G26)</f>
        <v>1397.332658</v>
      </c>
      <c r="H27" s="54">
        <f t="shared" si="3"/>
        <v>436.2293861</v>
      </c>
      <c r="I27" s="55"/>
      <c r="J27" s="9"/>
      <c r="K27" s="36" t="s">
        <v>28</v>
      </c>
      <c r="L27" s="37"/>
    </row>
    <row r="28">
      <c r="A28" s="19"/>
      <c r="B28" s="19"/>
      <c r="C28" s="19"/>
      <c r="D28" s="19"/>
      <c r="E28" s="19"/>
      <c r="F28" s="19"/>
      <c r="G28" s="19"/>
      <c r="H28" s="19"/>
      <c r="I28" s="19"/>
      <c r="K28" s="36" t="s">
        <v>29</v>
      </c>
      <c r="L28" s="37"/>
    </row>
    <row r="29">
      <c r="A29" s="19"/>
      <c r="B29" s="20" t="s">
        <v>5</v>
      </c>
      <c r="C29" s="11"/>
      <c r="D29" s="11"/>
      <c r="E29" s="22" t="s">
        <v>6</v>
      </c>
      <c r="F29" s="56" t="s">
        <v>30</v>
      </c>
      <c r="G29" s="8"/>
      <c r="H29" s="57" t="s">
        <v>31</v>
      </c>
      <c r="I29" s="8"/>
      <c r="K29" s="36" t="s">
        <v>32</v>
      </c>
      <c r="L29" s="37"/>
    </row>
    <row r="30">
      <c r="A30" s="19"/>
      <c r="B30" s="17"/>
      <c r="C30" s="2"/>
      <c r="D30" s="2"/>
      <c r="E30" s="58"/>
      <c r="F30" s="59" t="s">
        <v>33</v>
      </c>
      <c r="G30" s="60" t="s">
        <v>34</v>
      </c>
      <c r="H30" s="61" t="s">
        <v>33</v>
      </c>
      <c r="I30" s="60" t="s">
        <v>34</v>
      </c>
      <c r="K30" s="36" t="s">
        <v>35</v>
      </c>
      <c r="L30" s="37"/>
    </row>
    <row r="31">
      <c r="A31" s="19"/>
      <c r="B31" s="41" t="s">
        <v>36</v>
      </c>
      <c r="D31" s="16"/>
      <c r="E31" s="62"/>
      <c r="F31" s="63"/>
      <c r="G31" s="44"/>
      <c r="H31" s="63"/>
      <c r="I31" s="64"/>
      <c r="J31" s="9"/>
      <c r="K31" s="36" t="s">
        <v>37</v>
      </c>
      <c r="L31" s="37"/>
    </row>
    <row r="32">
      <c r="A32" s="19"/>
      <c r="B32" s="46" t="s">
        <v>38</v>
      </c>
      <c r="D32" s="16"/>
      <c r="E32" s="30">
        <f>G27</f>
        <v>1397.332658</v>
      </c>
      <c r="F32" s="65"/>
      <c r="G32" s="31">
        <f>E32*F32</f>
        <v>0</v>
      </c>
      <c r="H32" s="49">
        <v>0.073</v>
      </c>
      <c r="I32" s="66">
        <f>E32*H32</f>
        <v>102.0052841</v>
      </c>
      <c r="J32" s="9"/>
      <c r="K32" s="36" t="s">
        <v>39</v>
      </c>
      <c r="L32" s="37"/>
    </row>
    <row r="33">
      <c r="A33" s="19"/>
      <c r="B33" s="15"/>
      <c r="D33" s="16"/>
      <c r="F33" s="15"/>
      <c r="H33" s="15"/>
      <c r="I33" s="16"/>
      <c r="J33" s="31"/>
      <c r="K33" s="36" t="s">
        <v>40</v>
      </c>
      <c r="L33" s="37"/>
    </row>
    <row r="34">
      <c r="A34" s="19"/>
      <c r="B34" s="46" t="s">
        <v>41</v>
      </c>
      <c r="D34" s="16"/>
      <c r="E34" s="30">
        <v>80.0</v>
      </c>
      <c r="F34" s="49">
        <v>0.25</v>
      </c>
      <c r="G34" s="31">
        <f>E34*F34</f>
        <v>20</v>
      </c>
      <c r="H34" s="49">
        <v>0.75</v>
      </c>
      <c r="I34" s="66">
        <f>E34*H34</f>
        <v>60</v>
      </c>
      <c r="J34" s="31"/>
      <c r="K34" s="36" t="s">
        <v>42</v>
      </c>
      <c r="L34" s="37"/>
    </row>
    <row r="35">
      <c r="A35" s="19"/>
      <c r="B35" s="46" t="s">
        <v>43</v>
      </c>
      <c r="D35" s="16"/>
      <c r="E35" s="31">
        <v>39.8</v>
      </c>
      <c r="F35" s="65">
        <v>0.5</v>
      </c>
      <c r="G35" s="31">
        <v>19.9</v>
      </c>
      <c r="H35" s="65">
        <v>0.5</v>
      </c>
      <c r="I35" s="66">
        <v>19.9</v>
      </c>
      <c r="J35" s="9"/>
      <c r="K35" s="36" t="s">
        <v>44</v>
      </c>
      <c r="L35" s="37"/>
    </row>
    <row r="36">
      <c r="A36" s="19"/>
      <c r="B36" s="46" t="s">
        <v>45</v>
      </c>
      <c r="D36" s="16"/>
      <c r="E36" s="31">
        <f>G27</f>
        <v>1397.332658</v>
      </c>
      <c r="F36" s="65"/>
      <c r="G36" s="31">
        <f>E36*F36</f>
        <v>0</v>
      </c>
      <c r="H36" s="65">
        <v>0.009</v>
      </c>
      <c r="I36" s="66">
        <f>E36*H36</f>
        <v>12.57599392</v>
      </c>
      <c r="J36" s="9"/>
      <c r="K36" s="36" t="s">
        <v>46</v>
      </c>
      <c r="L36" s="37"/>
    </row>
    <row r="37">
      <c r="A37" s="19"/>
      <c r="B37" s="41" t="s">
        <v>47</v>
      </c>
      <c r="D37" s="16"/>
      <c r="E37" s="44"/>
      <c r="F37" s="63"/>
      <c r="G37" s="44"/>
      <c r="H37" s="67"/>
      <c r="I37" s="64"/>
      <c r="J37" s="9"/>
      <c r="K37" s="36" t="s">
        <v>48</v>
      </c>
      <c r="L37" s="37"/>
    </row>
    <row r="38">
      <c r="A38" s="19"/>
      <c r="B38" s="46" t="s">
        <v>49</v>
      </c>
      <c r="D38" s="16"/>
      <c r="E38" s="31">
        <f>G27</f>
        <v>1397.332658</v>
      </c>
      <c r="F38" s="49">
        <v>0.069</v>
      </c>
      <c r="G38" s="31">
        <f t="shared" ref="G38:G40" si="4">E38*F38</f>
        <v>96.41595342</v>
      </c>
      <c r="H38" s="49">
        <v>0.092</v>
      </c>
      <c r="I38" s="66">
        <f t="shared" ref="I38:I44" si="5">E38*H38</f>
        <v>128.5546046</v>
      </c>
      <c r="J38" s="9"/>
      <c r="K38" s="36" t="s">
        <v>50</v>
      </c>
      <c r="L38" s="37"/>
    </row>
    <row r="39">
      <c r="A39" s="19"/>
      <c r="B39" s="46" t="s">
        <v>51</v>
      </c>
      <c r="D39" s="16"/>
      <c r="E39" s="31">
        <f>G27</f>
        <v>1397.332658</v>
      </c>
      <c r="F39" s="49">
        <v>0.004</v>
      </c>
      <c r="G39" s="31">
        <f t="shared" si="4"/>
        <v>5.589330633</v>
      </c>
      <c r="H39" s="49">
        <v>0.019</v>
      </c>
      <c r="I39" s="66">
        <f t="shared" si="5"/>
        <v>26.54932051</v>
      </c>
      <c r="J39" s="9"/>
      <c r="K39" s="36" t="s">
        <v>52</v>
      </c>
      <c r="L39" s="37"/>
    </row>
    <row r="40">
      <c r="A40" s="19"/>
      <c r="B40" s="46" t="s">
        <v>53</v>
      </c>
      <c r="D40" s="16"/>
      <c r="E40" s="31">
        <f>G27</f>
        <v>1397.332658</v>
      </c>
      <c r="F40" s="49">
        <v>0.0401</v>
      </c>
      <c r="G40" s="31">
        <f t="shared" si="4"/>
        <v>56.0330396</v>
      </c>
      <c r="H40" s="49">
        <v>0.06</v>
      </c>
      <c r="I40" s="66">
        <f t="shared" si="5"/>
        <v>83.8399595</v>
      </c>
      <c r="J40" s="9"/>
      <c r="K40" s="36" t="s">
        <v>54</v>
      </c>
      <c r="L40" s="37"/>
    </row>
    <row r="41">
      <c r="A41" s="19"/>
      <c r="B41" s="28" t="s">
        <v>55</v>
      </c>
      <c r="D41" s="16"/>
      <c r="E41" s="31">
        <f>G27</f>
        <v>1397.332658</v>
      </c>
      <c r="F41" s="65"/>
      <c r="G41" s="31"/>
      <c r="H41" s="49">
        <v>0.0345</v>
      </c>
      <c r="I41" s="66">
        <f t="shared" si="5"/>
        <v>48.20797671</v>
      </c>
      <c r="J41" s="9"/>
      <c r="K41" s="36" t="s">
        <v>56</v>
      </c>
      <c r="L41" s="37"/>
    </row>
    <row r="42">
      <c r="A42" s="19"/>
      <c r="B42" s="28" t="s">
        <v>57</v>
      </c>
      <c r="D42" s="16"/>
      <c r="E42" s="31">
        <f>G27</f>
        <v>1397.332658</v>
      </c>
      <c r="F42" s="65"/>
      <c r="G42" s="31"/>
      <c r="H42" s="49">
        <v>0.001</v>
      </c>
      <c r="I42" s="66">
        <f t="shared" si="5"/>
        <v>1.397332658</v>
      </c>
      <c r="J42" s="9"/>
      <c r="K42" s="36" t="s">
        <v>58</v>
      </c>
      <c r="L42" s="37"/>
    </row>
    <row r="43">
      <c r="A43" s="19"/>
      <c r="B43" s="28" t="s">
        <v>59</v>
      </c>
      <c r="D43" s="16"/>
      <c r="E43" s="31">
        <f>G27</f>
        <v>1397.332658</v>
      </c>
      <c r="F43" s="65"/>
      <c r="G43" s="31"/>
      <c r="H43" s="49">
        <v>0.0405</v>
      </c>
      <c r="I43" s="66">
        <f t="shared" si="5"/>
        <v>56.59197266</v>
      </c>
      <c r="J43" s="9"/>
      <c r="K43" s="36" t="s">
        <v>60</v>
      </c>
      <c r="L43" s="37"/>
    </row>
    <row r="44">
      <c r="A44" s="19"/>
      <c r="B44" s="28" t="s">
        <v>61</v>
      </c>
      <c r="D44" s="16"/>
      <c r="E44" s="31">
        <f>G27</f>
        <v>1397.332658</v>
      </c>
      <c r="F44" s="65"/>
      <c r="G44" s="31"/>
      <c r="H44" s="49">
        <v>0.0015</v>
      </c>
      <c r="I44" s="66">
        <f t="shared" si="5"/>
        <v>2.095998987</v>
      </c>
      <c r="J44" s="9"/>
      <c r="K44" s="36" t="s">
        <v>62</v>
      </c>
      <c r="L44" s="37"/>
    </row>
    <row r="45">
      <c r="A45" s="19"/>
      <c r="B45" s="28" t="s">
        <v>63</v>
      </c>
      <c r="D45" s="16"/>
      <c r="E45" s="31">
        <f>(G18+I35)*0.9825</f>
        <v>1636.372909</v>
      </c>
      <c r="F45" s="49">
        <v>0.029</v>
      </c>
      <c r="G45" s="31">
        <f t="shared" ref="G45:G48" si="6">E45*F45</f>
        <v>47.45481435</v>
      </c>
      <c r="H45" s="49"/>
      <c r="I45" s="66"/>
      <c r="J45" s="9"/>
      <c r="K45" s="36" t="s">
        <v>64</v>
      </c>
      <c r="L45" s="37"/>
    </row>
    <row r="46">
      <c r="A46" s="19"/>
      <c r="B46" s="28" t="s">
        <v>65</v>
      </c>
      <c r="D46" s="16"/>
      <c r="E46" s="31">
        <f>(G18+I35)*0.9825</f>
        <v>1636.372909</v>
      </c>
      <c r="F46" s="49">
        <v>0.068</v>
      </c>
      <c r="G46" s="31">
        <f t="shared" si="6"/>
        <v>111.2733578</v>
      </c>
      <c r="H46" s="49"/>
      <c r="I46" s="66"/>
      <c r="J46" s="9"/>
      <c r="K46" s="36" t="s">
        <v>66</v>
      </c>
      <c r="L46" s="37"/>
    </row>
    <row r="47">
      <c r="A47" s="19"/>
      <c r="B47" s="28" t="s">
        <v>67</v>
      </c>
      <c r="D47" s="16"/>
      <c r="E47" s="31">
        <f>(G18+I35)*0.9825</f>
        <v>1636.372909</v>
      </c>
      <c r="F47" s="49">
        <v>0.005</v>
      </c>
      <c r="G47" s="31">
        <f t="shared" si="6"/>
        <v>8.181864544</v>
      </c>
      <c r="H47" s="49"/>
      <c r="I47" s="66"/>
      <c r="J47" s="9"/>
      <c r="K47" s="36" t="s">
        <v>68</v>
      </c>
      <c r="L47" s="37"/>
    </row>
    <row r="48">
      <c r="A48" s="19"/>
      <c r="B48" s="28" t="s">
        <v>69</v>
      </c>
      <c r="D48" s="16"/>
      <c r="E48" s="31">
        <f>G19*0.9825</f>
        <v>0</v>
      </c>
      <c r="F48" s="49">
        <v>0.097</v>
      </c>
      <c r="G48" s="31">
        <f t="shared" si="6"/>
        <v>0</v>
      </c>
      <c r="H48" s="49"/>
      <c r="I48" s="66"/>
      <c r="J48" s="9"/>
      <c r="K48" s="36" t="s">
        <v>70</v>
      </c>
      <c r="L48" s="37"/>
    </row>
    <row r="49">
      <c r="A49" s="19"/>
      <c r="B49" s="41" t="s">
        <v>71</v>
      </c>
      <c r="D49" s="16"/>
      <c r="E49" s="44"/>
      <c r="F49" s="63"/>
      <c r="G49" s="44">
        <f>SUM(G31:G48)</f>
        <v>364.8483603</v>
      </c>
      <c r="H49" s="67"/>
      <c r="I49" s="64">
        <f>SUM(I31:I48)</f>
        <v>541.7184436</v>
      </c>
      <c r="J49" s="9"/>
      <c r="K49" s="68" t="s">
        <v>72</v>
      </c>
      <c r="L49" s="69">
        <f>COUNT(L19:L48)*7</f>
        <v>0</v>
      </c>
    </row>
    <row r="50">
      <c r="A50" s="19"/>
      <c r="B50" s="28" t="s">
        <v>73</v>
      </c>
      <c r="D50" s="16"/>
      <c r="E50" s="31">
        <f>G19+G20</f>
        <v>0</v>
      </c>
      <c r="F50" s="49">
        <v>0.1131</v>
      </c>
      <c r="G50" s="31">
        <f t="shared" ref="G50:G51" si="7">E50*F50</f>
        <v>0</v>
      </c>
      <c r="H50" s="49"/>
      <c r="I50" s="66"/>
      <c r="J50" s="9"/>
      <c r="K50" s="70" t="s">
        <v>74</v>
      </c>
      <c r="L50" s="71"/>
    </row>
    <row r="51">
      <c r="A51" s="19"/>
      <c r="B51" s="28" t="s">
        <v>75</v>
      </c>
      <c r="D51" s="16"/>
      <c r="E51" s="31"/>
      <c r="F51" s="65"/>
      <c r="G51" s="31">
        <f t="shared" si="7"/>
        <v>0</v>
      </c>
      <c r="H51" s="72"/>
      <c r="I51" s="73">
        <f>E51*H51</f>
        <v>0</v>
      </c>
      <c r="J51" s="9"/>
      <c r="K51" s="74" t="s">
        <v>76</v>
      </c>
      <c r="L51" s="75"/>
    </row>
    <row r="52">
      <c r="B52" s="76" t="s">
        <v>77</v>
      </c>
      <c r="C52" s="7"/>
      <c r="D52" s="7"/>
      <c r="E52" s="7"/>
      <c r="F52" s="7"/>
      <c r="G52" s="77">
        <f>G27+H27-G49-G51</f>
        <v>1468.713684</v>
      </c>
      <c r="H52" s="78"/>
      <c r="I52" s="31"/>
      <c r="J52" s="9"/>
    </row>
    <row r="53">
      <c r="B53" s="79" t="s">
        <v>78</v>
      </c>
      <c r="G53" s="31">
        <f>(0.024*G27)+(0.0075*G27)-(0.017*(G27*0.9825))</f>
        <v>20.67703001</v>
      </c>
      <c r="H53" s="80"/>
      <c r="I53" s="80"/>
      <c r="J53" s="9"/>
      <c r="L53" s="9"/>
    </row>
    <row r="54">
      <c r="B54" s="81"/>
      <c r="C54" s="80"/>
      <c r="D54" s="80"/>
      <c r="E54" s="80"/>
      <c r="F54" s="80"/>
      <c r="G54" s="80"/>
      <c r="H54" s="80"/>
      <c r="I54" s="9"/>
      <c r="L54" s="9"/>
    </row>
    <row r="55">
      <c r="B55" s="82" t="s">
        <v>79</v>
      </c>
      <c r="C55" s="12"/>
      <c r="D55" s="83" t="s">
        <v>80</v>
      </c>
      <c r="E55" s="83" t="s">
        <v>81</v>
      </c>
      <c r="F55" s="83" t="s">
        <v>82</v>
      </c>
      <c r="G55" s="80"/>
      <c r="H55" s="84" t="s">
        <v>83</v>
      </c>
      <c r="I55" s="84" t="s">
        <v>84</v>
      </c>
      <c r="J55" s="85" t="s">
        <v>85</v>
      </c>
      <c r="K55" s="8"/>
      <c r="L55" s="86" t="s">
        <v>86</v>
      </c>
    </row>
    <row r="56">
      <c r="B56" s="87" t="s">
        <v>87</v>
      </c>
      <c r="C56" s="8"/>
      <c r="D56" s="88">
        <f>G27-G19-G20-G49+G45+G48+I35</f>
        <v>1099.839112</v>
      </c>
      <c r="E56" s="89">
        <v>0.0</v>
      </c>
      <c r="F56" s="90">
        <f>D56*E56</f>
        <v>0</v>
      </c>
      <c r="G56" s="80"/>
      <c r="H56" s="91" t="s">
        <v>88</v>
      </c>
      <c r="I56" s="92">
        <v>20.0</v>
      </c>
      <c r="J56" s="93">
        <v>0.0</v>
      </c>
      <c r="K56" s="16"/>
      <c r="L56" s="94">
        <v>20.0</v>
      </c>
    </row>
    <row r="57">
      <c r="B57" s="95" t="s">
        <v>89</v>
      </c>
      <c r="C57" s="8"/>
      <c r="D57" s="96">
        <f>G52-F56</f>
        <v>1468.713684</v>
      </c>
      <c r="E57" s="7"/>
      <c r="F57" s="8"/>
      <c r="H57" s="97" t="s">
        <v>90</v>
      </c>
      <c r="I57" s="98" t="s">
        <v>91</v>
      </c>
      <c r="J57" s="99">
        <v>5.0</v>
      </c>
      <c r="K57" s="18"/>
      <c r="L57" s="98">
        <v>0.0</v>
      </c>
    </row>
    <row r="58">
      <c r="E58" s="80"/>
      <c r="F58" s="80"/>
      <c r="G58" s="80"/>
      <c r="H58" s="80"/>
      <c r="I58" s="80"/>
      <c r="J58" s="9"/>
      <c r="L58" s="9"/>
    </row>
    <row r="59">
      <c r="J59" s="9"/>
      <c r="L59" s="9"/>
    </row>
    <row r="60">
      <c r="J60" s="9"/>
      <c r="L60" s="9"/>
    </row>
    <row r="61">
      <c r="J61" s="9"/>
      <c r="L61" s="9"/>
    </row>
    <row r="62">
      <c r="J62" s="9"/>
      <c r="L62" s="9"/>
    </row>
    <row r="63">
      <c r="J63" s="9"/>
      <c r="L63" s="9"/>
    </row>
    <row r="64">
      <c r="J64" s="9"/>
      <c r="L64" s="9"/>
    </row>
    <row r="65">
      <c r="J65" s="9"/>
      <c r="L65" s="9"/>
    </row>
    <row r="66">
      <c r="J66" s="9"/>
      <c r="L66" s="9"/>
    </row>
    <row r="67">
      <c r="J67" s="9"/>
      <c r="L67" s="9"/>
    </row>
    <row r="68">
      <c r="J68" s="9"/>
      <c r="L68" s="9"/>
    </row>
    <row r="69">
      <c r="J69" s="9"/>
      <c r="L69" s="9"/>
    </row>
    <row r="70">
      <c r="J70" s="9"/>
      <c r="L70" s="9"/>
    </row>
    <row r="71">
      <c r="J71" s="9"/>
      <c r="L71" s="9"/>
    </row>
    <row r="72">
      <c r="J72" s="9"/>
      <c r="L72" s="9"/>
    </row>
    <row r="73">
      <c r="J73" s="9"/>
      <c r="L73" s="9"/>
    </row>
    <row r="74">
      <c r="J74" s="9"/>
      <c r="L74" s="9"/>
    </row>
    <row r="75">
      <c r="J75" s="9"/>
      <c r="L75" s="9"/>
    </row>
    <row r="76">
      <c r="J76" s="9"/>
      <c r="L76" s="9"/>
    </row>
    <row r="77">
      <c r="J77" s="9"/>
      <c r="L77" s="9"/>
    </row>
    <row r="78">
      <c r="J78" s="9"/>
      <c r="L78" s="9"/>
    </row>
    <row r="79">
      <c r="J79" s="9"/>
      <c r="L79" s="9"/>
    </row>
    <row r="80">
      <c r="J80" s="9"/>
      <c r="L80" s="9"/>
    </row>
    <row r="81">
      <c r="J81" s="9"/>
      <c r="L81" s="9"/>
    </row>
    <row r="82">
      <c r="J82" s="9"/>
      <c r="L82" s="9"/>
    </row>
    <row r="83">
      <c r="J83" s="9"/>
      <c r="L83" s="9"/>
    </row>
    <row r="84">
      <c r="J84" s="9"/>
      <c r="L84" s="9"/>
    </row>
    <row r="85">
      <c r="J85" s="9"/>
      <c r="L85" s="9"/>
    </row>
    <row r="86">
      <c r="J86" s="9"/>
      <c r="L86" s="9"/>
    </row>
    <row r="87">
      <c r="J87" s="9"/>
      <c r="L87" s="9"/>
    </row>
    <row r="88">
      <c r="J88" s="9"/>
      <c r="L88" s="9"/>
    </row>
    <row r="89">
      <c r="J89" s="9"/>
      <c r="L89" s="9"/>
    </row>
    <row r="90">
      <c r="J90" s="9"/>
      <c r="L90" s="9"/>
    </row>
    <row r="91">
      <c r="J91" s="9"/>
      <c r="L91" s="9"/>
    </row>
    <row r="92">
      <c r="J92" s="9"/>
      <c r="L92" s="9"/>
    </row>
    <row r="93">
      <c r="J93" s="9"/>
      <c r="L93" s="9"/>
    </row>
    <row r="94">
      <c r="J94" s="9"/>
      <c r="L94" s="9"/>
    </row>
    <row r="95">
      <c r="J95" s="9"/>
      <c r="L95" s="9"/>
    </row>
    <row r="96">
      <c r="J96" s="9"/>
      <c r="L96" s="9"/>
    </row>
    <row r="97">
      <c r="J97" s="9"/>
      <c r="L97" s="9"/>
    </row>
    <row r="98">
      <c r="J98" s="9"/>
      <c r="L98" s="9"/>
    </row>
    <row r="99">
      <c r="J99" s="9"/>
      <c r="L99" s="9"/>
    </row>
    <row r="100">
      <c r="J100" s="9"/>
      <c r="L100" s="9"/>
    </row>
    <row r="101">
      <c r="J101" s="9"/>
      <c r="L101" s="9"/>
    </row>
    <row r="102">
      <c r="J102" s="9"/>
      <c r="L102" s="9"/>
    </row>
    <row r="103">
      <c r="J103" s="9"/>
      <c r="L103" s="9"/>
    </row>
    <row r="104">
      <c r="J104" s="9"/>
      <c r="L104" s="9"/>
    </row>
    <row r="105">
      <c r="J105" s="9"/>
      <c r="L105" s="9"/>
    </row>
    <row r="106">
      <c r="J106" s="9"/>
      <c r="L106" s="9"/>
    </row>
    <row r="107">
      <c r="J107" s="9"/>
      <c r="L107" s="9"/>
    </row>
    <row r="108">
      <c r="J108" s="9"/>
      <c r="L108" s="9"/>
    </row>
    <row r="109">
      <c r="J109" s="9"/>
      <c r="L109" s="9"/>
    </row>
    <row r="110">
      <c r="J110" s="9"/>
      <c r="L110" s="9"/>
    </row>
    <row r="111">
      <c r="J111" s="9"/>
      <c r="L111" s="9"/>
    </row>
    <row r="112">
      <c r="J112" s="9"/>
      <c r="L112" s="9"/>
    </row>
    <row r="113">
      <c r="J113" s="9"/>
      <c r="L113" s="9"/>
    </row>
    <row r="114">
      <c r="J114" s="9"/>
      <c r="L114" s="9"/>
    </row>
    <row r="115">
      <c r="J115" s="9"/>
      <c r="L115" s="9"/>
    </row>
    <row r="116">
      <c r="J116" s="9"/>
      <c r="L116" s="9"/>
    </row>
    <row r="117">
      <c r="J117" s="9"/>
      <c r="L117" s="9"/>
    </row>
    <row r="118">
      <c r="J118" s="9"/>
      <c r="L118" s="9"/>
    </row>
    <row r="119">
      <c r="J119" s="9"/>
      <c r="L119" s="9"/>
    </row>
    <row r="120">
      <c r="J120" s="9"/>
      <c r="L120" s="9"/>
    </row>
    <row r="121">
      <c r="J121" s="9"/>
      <c r="L121" s="9"/>
    </row>
    <row r="122">
      <c r="J122" s="9"/>
      <c r="L122" s="9"/>
    </row>
    <row r="123">
      <c r="J123" s="9"/>
      <c r="L123" s="9"/>
    </row>
    <row r="124">
      <c r="J124" s="9"/>
      <c r="L124" s="9"/>
    </row>
    <row r="125">
      <c r="J125" s="9"/>
      <c r="L125" s="9"/>
    </row>
    <row r="126">
      <c r="J126" s="9"/>
    </row>
    <row r="127">
      <c r="J127" s="9"/>
    </row>
    <row r="128">
      <c r="J128" s="9"/>
    </row>
    <row r="129">
      <c r="J129" s="9"/>
    </row>
    <row r="130">
      <c r="J130" s="9"/>
    </row>
    <row r="131">
      <c r="J131" s="9"/>
    </row>
    <row r="132">
      <c r="J132" s="9"/>
    </row>
    <row r="133">
      <c r="J133" s="9"/>
    </row>
    <row r="134">
      <c r="J134" s="9"/>
    </row>
    <row r="135">
      <c r="J135" s="9"/>
    </row>
    <row r="136">
      <c r="J136" s="9"/>
    </row>
    <row r="137">
      <c r="J137" s="9"/>
    </row>
    <row r="138">
      <c r="J138" s="9"/>
    </row>
    <row r="139">
      <c r="J139" s="9"/>
    </row>
    <row r="140">
      <c r="J140" s="9"/>
    </row>
    <row r="141">
      <c r="J141" s="9"/>
    </row>
    <row r="142">
      <c r="J142" s="9"/>
    </row>
    <row r="143">
      <c r="J143" s="9"/>
    </row>
    <row r="144">
      <c r="J144" s="9"/>
    </row>
    <row r="145">
      <c r="J145" s="9"/>
    </row>
    <row r="146">
      <c r="J146" s="9"/>
    </row>
    <row r="147">
      <c r="J147" s="9"/>
    </row>
    <row r="148">
      <c r="J148" s="9"/>
    </row>
    <row r="149">
      <c r="J149" s="9"/>
    </row>
    <row r="150">
      <c r="J150" s="9"/>
    </row>
    <row r="151">
      <c r="J151" s="9"/>
    </row>
    <row r="152">
      <c r="J152" s="9"/>
    </row>
    <row r="153">
      <c r="J153" s="9"/>
    </row>
    <row r="154">
      <c r="J154" s="9"/>
    </row>
  </sheetData>
  <mergeCells count="160">
    <mergeCell ref="J1:K1"/>
    <mergeCell ref="B2:E2"/>
    <mergeCell ref="J2:L2"/>
    <mergeCell ref="J3:K3"/>
    <mergeCell ref="B4:E11"/>
    <mergeCell ref="H4:L15"/>
    <mergeCell ref="B13:E15"/>
    <mergeCell ref="G20:G21"/>
    <mergeCell ref="H20:H21"/>
    <mergeCell ref="J16:K16"/>
    <mergeCell ref="K17:L18"/>
    <mergeCell ref="B18:D18"/>
    <mergeCell ref="B19:D19"/>
    <mergeCell ref="B20:D21"/>
    <mergeCell ref="E20:E21"/>
    <mergeCell ref="F20:F21"/>
    <mergeCell ref="E29:E30"/>
    <mergeCell ref="F29:G29"/>
    <mergeCell ref="H29:I29"/>
    <mergeCell ref="B22:D22"/>
    <mergeCell ref="B23:D23"/>
    <mergeCell ref="B24:D24"/>
    <mergeCell ref="B25:D25"/>
    <mergeCell ref="B26:D26"/>
    <mergeCell ref="B27:D27"/>
    <mergeCell ref="B29:D30"/>
    <mergeCell ref="B31:D31"/>
    <mergeCell ref="B32:D33"/>
    <mergeCell ref="E32:E33"/>
    <mergeCell ref="F32:F33"/>
    <mergeCell ref="G32:G33"/>
    <mergeCell ref="H32:H33"/>
    <mergeCell ref="I32:I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53:F53"/>
    <mergeCell ref="B55:C55"/>
    <mergeCell ref="B56:C56"/>
    <mergeCell ref="B57:C57"/>
    <mergeCell ref="D57:F57"/>
    <mergeCell ref="B58:C58"/>
    <mergeCell ref="B48:D48"/>
    <mergeCell ref="B49:D49"/>
    <mergeCell ref="B50:D50"/>
    <mergeCell ref="B51:D51"/>
    <mergeCell ref="B52:F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132:K132"/>
    <mergeCell ref="J133:K133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43:K143"/>
    <mergeCell ref="J144:K144"/>
    <mergeCell ref="J145:K145"/>
    <mergeCell ref="J153:K153"/>
    <mergeCell ref="J154:K154"/>
    <mergeCell ref="J146:K146"/>
    <mergeCell ref="J147:K147"/>
    <mergeCell ref="J148:K148"/>
    <mergeCell ref="J149:K149"/>
    <mergeCell ref="J150:K150"/>
    <mergeCell ref="J151:K151"/>
    <mergeCell ref="J152:K15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J131:K131"/>
  </mergeCells>
  <drawing r:id="rId1"/>
</worksheet>
</file>