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DieseArbeitsmappe"/>
  <mc:AlternateContent xmlns:mc="http://schemas.openxmlformats.org/markup-compatibility/2006">
    <mc:Choice Requires="x15">
      <x15ac:absPath xmlns:x15ac="http://schemas.microsoft.com/office/spreadsheetml/2010/11/ac" url="M:\Org\BLW_1140_MARKTB\035_Ackerkulturen\035.2 Futtermittel\04 Publikation\Marktberichte\2026\03 Bericht\Übersetzungen\"/>
    </mc:Choice>
  </mc:AlternateContent>
  <xr:revisionPtr revIDLastSave="0" documentId="13_ncr:1_{78CB98C4-DA60-4C5E-B31B-544A2A1136C1}" xr6:coauthVersionLast="47" xr6:coauthVersionMax="47" xr10:uidLastSave="{00000000-0000-0000-0000-000000000000}"/>
  <bookViews>
    <workbookView xWindow="-57720" yWindow="-12795" windowWidth="29040" windowHeight="15720" firstSheet="1" activeTab="3" xr2:uid="{00000000-000D-0000-FFFF-FFFF00000000}"/>
  </bookViews>
  <sheets>
    <sheet name="Aliments p.animaux énergétiques" sheetId="2" r:id="rId1"/>
    <sheet name="Aliments p.animaux protéiques" sheetId="3" r:id="rId2"/>
    <sheet name="Volume de production CH" sheetId="9" r:id="rId3"/>
    <sheet name="Provenance importations" sheetId="5" r:id="rId4"/>
    <sheet name="Évolution des prix" sheetId="7"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5" l="1"/>
  <c r="D31" i="5"/>
  <c r="C31" i="5"/>
  <c r="B31" i="5"/>
  <c r="F51" i="5"/>
  <c r="D51" i="5"/>
  <c r="C51" i="5"/>
  <c r="B51" i="5"/>
  <c r="D71" i="5"/>
  <c r="C71" i="5"/>
  <c r="B71" i="5"/>
  <c r="F71" i="5"/>
  <c r="B111" i="5"/>
  <c r="B90" i="5"/>
  <c r="C90" i="5"/>
  <c r="D90" i="5"/>
  <c r="F90" i="5"/>
  <c r="C91" i="5"/>
  <c r="D91" i="5"/>
  <c r="B110" i="5"/>
  <c r="C110" i="5"/>
  <c r="D110" i="5"/>
  <c r="F110" i="5"/>
  <c r="B69" i="2"/>
  <c r="D16" i="9"/>
  <c r="C16" i="9"/>
  <c r="B16" i="9"/>
  <c r="B18" i="2"/>
  <c r="F131" i="5"/>
  <c r="D131" i="5"/>
  <c r="C131" i="5"/>
  <c r="B131" i="5"/>
  <c r="F111" i="5"/>
  <c r="D111" i="5"/>
  <c r="B139" i="5" s="1"/>
  <c r="C111" i="5"/>
  <c r="F91" i="5"/>
  <c r="B91" i="5"/>
  <c r="F30" i="5"/>
  <c r="D30" i="5"/>
  <c r="C30" i="5"/>
  <c r="B30" i="5"/>
  <c r="F50" i="5"/>
  <c r="D50" i="5"/>
  <c r="C50" i="5"/>
  <c r="B50" i="5"/>
  <c r="C70" i="5"/>
  <c r="D70" i="5"/>
  <c r="F70" i="5"/>
  <c r="B70" i="5"/>
  <c r="C130" i="5"/>
  <c r="B130" i="5"/>
  <c r="B70" i="2"/>
  <c r="B20" i="2"/>
  <c r="B19" i="2"/>
  <c r="D17" i="9"/>
  <c r="D18" i="9"/>
  <c r="D19" i="9"/>
  <c r="D20" i="9"/>
  <c r="D21" i="9"/>
  <c r="D22" i="9"/>
  <c r="D23" i="9"/>
  <c r="D24" i="9"/>
  <c r="D25" i="9"/>
  <c r="D26" i="9"/>
  <c r="D27" i="9"/>
  <c r="C27" i="9"/>
  <c r="B26" i="9"/>
  <c r="B27" i="9"/>
  <c r="C26" i="9"/>
  <c r="C25" i="9"/>
  <c r="C24" i="9"/>
  <c r="C17" i="9"/>
  <c r="C18" i="9"/>
  <c r="C19" i="9"/>
  <c r="C20" i="9"/>
  <c r="C21" i="9"/>
  <c r="C22" i="9"/>
  <c r="C23" i="9"/>
  <c r="D28" i="9" l="1"/>
  <c r="C28" i="9"/>
  <c r="B138" i="5"/>
  <c r="B136" i="5"/>
  <c r="B137" i="5"/>
  <c r="B140" i="5"/>
  <c r="C139" i="5" s="1"/>
  <c r="E37" i="2"/>
  <c r="E38" i="2"/>
  <c r="E39" i="2"/>
  <c r="E40" i="2"/>
  <c r="E41" i="2"/>
  <c r="E42" i="2"/>
  <c r="E43" i="2"/>
  <c r="E44" i="2"/>
  <c r="E45" i="2"/>
  <c r="E46" i="2"/>
  <c r="E47" i="2"/>
  <c r="E48" i="2"/>
  <c r="E49" i="2"/>
  <c r="E36" i="2"/>
  <c r="B25" i="9"/>
  <c r="B17" i="9"/>
  <c r="B18" i="9"/>
  <c r="B19" i="9"/>
  <c r="B20" i="9"/>
  <c r="B21" i="9"/>
  <c r="B22" i="9"/>
  <c r="B23" i="9"/>
  <c r="B24" i="9"/>
  <c r="B28" i="9"/>
  <c r="F130" i="5"/>
  <c r="D130" i="5"/>
  <c r="E37" i="3"/>
  <c r="E38" i="3"/>
  <c r="E39" i="3"/>
  <c r="E40" i="3"/>
  <c r="E41" i="3"/>
  <c r="E42" i="3"/>
  <c r="E43" i="3"/>
  <c r="E44" i="3"/>
  <c r="E45" i="3"/>
  <c r="E46" i="3"/>
  <c r="E47" i="3"/>
  <c r="E48" i="3"/>
  <c r="E49" i="3"/>
  <c r="E36" i="3"/>
  <c r="B17" i="2"/>
  <c r="B28" i="2"/>
  <c r="B29" i="2" s="1"/>
  <c r="F69" i="2"/>
  <c r="D17" i="2"/>
  <c r="C17" i="2"/>
  <c r="J69" i="5"/>
  <c r="I69" i="5"/>
  <c r="H69" i="5"/>
  <c r="J68" i="5"/>
  <c r="I68" i="5"/>
  <c r="H68" i="5"/>
  <c r="J67" i="5"/>
  <c r="I67" i="5"/>
  <c r="H67" i="5"/>
  <c r="J66" i="5"/>
  <c r="I66" i="5"/>
  <c r="H66" i="5"/>
  <c r="J65" i="5"/>
  <c r="I65" i="5"/>
  <c r="H65" i="5"/>
  <c r="J64" i="5"/>
  <c r="I64" i="5"/>
  <c r="H64" i="5"/>
  <c r="J63" i="5"/>
  <c r="I63" i="5"/>
  <c r="H63" i="5"/>
  <c r="J62" i="5"/>
  <c r="I62" i="5"/>
  <c r="H62" i="5"/>
  <c r="J61" i="5"/>
  <c r="I61" i="5"/>
  <c r="H61" i="5"/>
  <c r="J60" i="5"/>
  <c r="I60" i="5"/>
  <c r="H60" i="5"/>
  <c r="J59" i="5"/>
  <c r="I59" i="5"/>
  <c r="H59" i="5"/>
  <c r="J58" i="5"/>
  <c r="I58" i="5"/>
  <c r="H58" i="5"/>
  <c r="J57" i="5"/>
  <c r="I57" i="5"/>
  <c r="H57" i="5"/>
  <c r="J56" i="5"/>
  <c r="I56" i="5"/>
  <c r="E56" i="5"/>
  <c r="E57" i="5"/>
  <c r="E58" i="5"/>
  <c r="E59" i="5"/>
  <c r="E60" i="5"/>
  <c r="E61" i="5"/>
  <c r="E62" i="5"/>
  <c r="E63" i="5"/>
  <c r="E64" i="5"/>
  <c r="E65" i="5"/>
  <c r="E66" i="5"/>
  <c r="E67" i="5"/>
  <c r="E68" i="5"/>
  <c r="E69" i="5"/>
  <c r="E117" i="5"/>
  <c r="E118" i="5"/>
  <c r="E119" i="5"/>
  <c r="E120" i="5"/>
  <c r="E121" i="5"/>
  <c r="E122" i="5"/>
  <c r="E123" i="5"/>
  <c r="E124" i="5"/>
  <c r="E125" i="5"/>
  <c r="E126" i="5"/>
  <c r="E127" i="5"/>
  <c r="E128" i="5"/>
  <c r="E129" i="5"/>
  <c r="E116" i="5"/>
  <c r="J36" i="5"/>
  <c r="J76" i="5"/>
  <c r="J96" i="5"/>
  <c r="J118" i="5"/>
  <c r="J117" i="5"/>
  <c r="J116" i="5"/>
  <c r="H116" i="5"/>
  <c r="J129" i="5"/>
  <c r="I129" i="5"/>
  <c r="H129" i="5"/>
  <c r="J128" i="5"/>
  <c r="I128" i="5"/>
  <c r="H128" i="5"/>
  <c r="J127" i="5"/>
  <c r="I127" i="5"/>
  <c r="H127" i="5"/>
  <c r="J126" i="5"/>
  <c r="I126" i="5"/>
  <c r="H126" i="5"/>
  <c r="J125" i="5"/>
  <c r="I125" i="5"/>
  <c r="H125" i="5"/>
  <c r="J124" i="5"/>
  <c r="I124" i="5"/>
  <c r="H124" i="5"/>
  <c r="J123" i="5"/>
  <c r="I123" i="5"/>
  <c r="H123" i="5"/>
  <c r="J122" i="5"/>
  <c r="I122" i="5"/>
  <c r="H122" i="5"/>
  <c r="J121" i="5"/>
  <c r="I121" i="5"/>
  <c r="H121" i="5"/>
  <c r="J120" i="5"/>
  <c r="I120" i="5"/>
  <c r="H120" i="5"/>
  <c r="J119" i="5"/>
  <c r="I119" i="5"/>
  <c r="H119" i="5"/>
  <c r="I118" i="5"/>
  <c r="H118" i="5"/>
  <c r="I117" i="5"/>
  <c r="H117" i="5"/>
  <c r="I116" i="5"/>
  <c r="H96" i="5"/>
  <c r="C18" i="3"/>
  <c r="D18" i="3"/>
  <c r="C19" i="3"/>
  <c r="D19" i="3"/>
  <c r="C20" i="3"/>
  <c r="D20" i="3"/>
  <c r="C21" i="3"/>
  <c r="D21" i="3"/>
  <c r="C22" i="3"/>
  <c r="D22" i="3"/>
  <c r="C23" i="3"/>
  <c r="D23" i="3"/>
  <c r="C24" i="3"/>
  <c r="D24" i="3"/>
  <c r="C25" i="3"/>
  <c r="D25" i="3"/>
  <c r="C26" i="3"/>
  <c r="D26" i="3"/>
  <c r="C27" i="3"/>
  <c r="D27" i="3"/>
  <c r="C28" i="3"/>
  <c r="D28" i="3"/>
  <c r="C17" i="3"/>
  <c r="D17" i="3"/>
  <c r="B28" i="3"/>
  <c r="B27" i="3"/>
  <c r="B26" i="3"/>
  <c r="B18" i="3"/>
  <c r="B19" i="3"/>
  <c r="B20" i="3"/>
  <c r="B21" i="3"/>
  <c r="B22" i="3"/>
  <c r="B23" i="3"/>
  <c r="B24" i="3"/>
  <c r="B25" i="3"/>
  <c r="B17" i="3"/>
  <c r="C18" i="2"/>
  <c r="D18" i="2"/>
  <c r="C19" i="2"/>
  <c r="D19" i="2"/>
  <c r="C20" i="2"/>
  <c r="D20" i="2"/>
  <c r="C21" i="2"/>
  <c r="D21" i="2"/>
  <c r="C22" i="2"/>
  <c r="D22" i="2"/>
  <c r="C23" i="2"/>
  <c r="D23" i="2"/>
  <c r="C24" i="2"/>
  <c r="D24" i="2"/>
  <c r="C25" i="2"/>
  <c r="D25" i="2"/>
  <c r="C26" i="2"/>
  <c r="D26" i="2"/>
  <c r="C27" i="2"/>
  <c r="D27" i="2"/>
  <c r="C28" i="2"/>
  <c r="D28" i="2"/>
  <c r="B21" i="2"/>
  <c r="B22" i="2"/>
  <c r="B23" i="2"/>
  <c r="B24" i="2"/>
  <c r="B25" i="2"/>
  <c r="B26" i="2"/>
  <c r="B27" i="2"/>
  <c r="F70" i="2"/>
  <c r="F71" i="2"/>
  <c r="F72" i="2"/>
  <c r="F73" i="2"/>
  <c r="F74" i="2"/>
  <c r="F75" i="2"/>
  <c r="F76" i="2"/>
  <c r="F77" i="2"/>
  <c r="D70" i="2"/>
  <c r="D71" i="2"/>
  <c r="D72" i="2"/>
  <c r="D73" i="2"/>
  <c r="D74" i="2"/>
  <c r="D75" i="2"/>
  <c r="D76" i="2"/>
  <c r="D77" i="2"/>
  <c r="D69" i="2"/>
  <c r="B71" i="2"/>
  <c r="B72" i="2"/>
  <c r="B73" i="2"/>
  <c r="B74" i="2"/>
  <c r="B75" i="2"/>
  <c r="B76" i="2"/>
  <c r="B77" i="2"/>
  <c r="E96" i="5"/>
  <c r="E109" i="5"/>
  <c r="E108" i="5"/>
  <c r="E107" i="5"/>
  <c r="E106" i="5"/>
  <c r="E105" i="5"/>
  <c r="E104" i="5"/>
  <c r="E103" i="5"/>
  <c r="E102" i="5"/>
  <c r="E101" i="5"/>
  <c r="E100" i="5"/>
  <c r="E99" i="5"/>
  <c r="E98" i="5"/>
  <c r="E97" i="5"/>
  <c r="E89" i="5"/>
  <c r="E88" i="5"/>
  <c r="E87" i="5"/>
  <c r="E86" i="5"/>
  <c r="E85" i="5"/>
  <c r="E84" i="5"/>
  <c r="E83" i="5"/>
  <c r="E82" i="5"/>
  <c r="E81" i="5"/>
  <c r="E80" i="5"/>
  <c r="E79" i="5"/>
  <c r="E78" i="5"/>
  <c r="E77" i="5"/>
  <c r="E76" i="5"/>
  <c r="E49" i="5"/>
  <c r="E48" i="5"/>
  <c r="E47" i="5"/>
  <c r="E46" i="5"/>
  <c r="E45" i="5"/>
  <c r="E44" i="5"/>
  <c r="E43" i="5"/>
  <c r="E42" i="5"/>
  <c r="E41" i="5"/>
  <c r="E40" i="5"/>
  <c r="E39" i="5"/>
  <c r="E38" i="5"/>
  <c r="E37" i="5"/>
  <c r="E36" i="5"/>
  <c r="E17" i="5"/>
  <c r="E18" i="5"/>
  <c r="E19" i="5"/>
  <c r="E20" i="5"/>
  <c r="E21" i="5"/>
  <c r="E22" i="5"/>
  <c r="E23" i="5"/>
  <c r="E24" i="5"/>
  <c r="E25" i="5"/>
  <c r="E26" i="5"/>
  <c r="E27" i="5"/>
  <c r="E28" i="5"/>
  <c r="E29" i="5"/>
  <c r="E16" i="5"/>
  <c r="J29" i="5"/>
  <c r="J28" i="5"/>
  <c r="J27" i="5"/>
  <c r="J26" i="5"/>
  <c r="J25" i="5"/>
  <c r="J24" i="5"/>
  <c r="J23" i="5"/>
  <c r="J22" i="5"/>
  <c r="J21" i="5"/>
  <c r="J20" i="5"/>
  <c r="J19" i="5"/>
  <c r="J18" i="5"/>
  <c r="J17" i="5"/>
  <c r="D29" i="3" l="1"/>
  <c r="C29" i="3"/>
  <c r="B29" i="3"/>
  <c r="C29" i="2"/>
  <c r="E31" i="5"/>
  <c r="E71" i="5"/>
  <c r="E51" i="5"/>
  <c r="E90" i="5"/>
  <c r="E110" i="5"/>
  <c r="C138" i="5"/>
  <c r="E28" i="3"/>
  <c r="C137" i="5"/>
  <c r="C136" i="5"/>
  <c r="E111" i="5"/>
  <c r="E50" i="5"/>
  <c r="E70" i="5"/>
  <c r="E131" i="5"/>
  <c r="E30" i="5"/>
  <c r="E91" i="5"/>
  <c r="E17" i="2"/>
  <c r="E27" i="2"/>
  <c r="E23" i="2"/>
  <c r="E25" i="2"/>
  <c r="E24" i="2"/>
  <c r="E22" i="2"/>
  <c r="E19" i="2"/>
  <c r="E26" i="2"/>
  <c r="E18" i="2"/>
  <c r="E20" i="2"/>
  <c r="E21" i="2"/>
  <c r="E28" i="2"/>
  <c r="E130" i="5"/>
  <c r="E24" i="3"/>
  <c r="E20" i="3"/>
  <c r="E17" i="3"/>
  <c r="E22" i="3"/>
  <c r="E21" i="3"/>
  <c r="E25" i="3"/>
  <c r="E19" i="3"/>
  <c r="E26" i="3"/>
  <c r="E18" i="3"/>
  <c r="E23" i="3"/>
  <c r="E27" i="3"/>
  <c r="D29" i="2"/>
  <c r="J109" i="5"/>
  <c r="I109" i="5"/>
  <c r="H109" i="5"/>
  <c r="J108" i="5"/>
  <c r="I108" i="5"/>
  <c r="H108" i="5"/>
  <c r="J107" i="5"/>
  <c r="I107" i="5"/>
  <c r="H107" i="5"/>
  <c r="J106" i="5"/>
  <c r="I106" i="5"/>
  <c r="H106" i="5"/>
  <c r="J105" i="5"/>
  <c r="I105" i="5"/>
  <c r="H105" i="5"/>
  <c r="J104" i="5"/>
  <c r="I104" i="5"/>
  <c r="H104" i="5"/>
  <c r="J103" i="5"/>
  <c r="I103" i="5"/>
  <c r="H103" i="5"/>
  <c r="J102" i="5"/>
  <c r="I102" i="5"/>
  <c r="H102" i="5"/>
  <c r="J101" i="5"/>
  <c r="I101" i="5"/>
  <c r="H101" i="5"/>
  <c r="J100" i="5"/>
  <c r="I100" i="5"/>
  <c r="H100" i="5"/>
  <c r="J99" i="5"/>
  <c r="I99" i="5"/>
  <c r="H99" i="5"/>
  <c r="J98" i="5"/>
  <c r="I98" i="5"/>
  <c r="H98" i="5"/>
  <c r="J97" i="5"/>
  <c r="I97" i="5"/>
  <c r="H97" i="5"/>
  <c r="I96" i="5"/>
  <c r="J89" i="5"/>
  <c r="I89" i="5"/>
  <c r="H89" i="5"/>
  <c r="J88" i="5"/>
  <c r="I88" i="5"/>
  <c r="H88" i="5"/>
  <c r="J87" i="5"/>
  <c r="I87" i="5"/>
  <c r="H87" i="5"/>
  <c r="J86" i="5"/>
  <c r="I86" i="5"/>
  <c r="H86" i="5"/>
  <c r="J85" i="5"/>
  <c r="I85" i="5"/>
  <c r="H85" i="5"/>
  <c r="J84" i="5"/>
  <c r="I84" i="5"/>
  <c r="H84" i="5"/>
  <c r="J83" i="5"/>
  <c r="I83" i="5"/>
  <c r="H83" i="5"/>
  <c r="J82" i="5"/>
  <c r="I82" i="5"/>
  <c r="H82" i="5"/>
  <c r="J81" i="5"/>
  <c r="I81" i="5"/>
  <c r="H81" i="5"/>
  <c r="J80" i="5"/>
  <c r="I80" i="5"/>
  <c r="H80" i="5"/>
  <c r="J79" i="5"/>
  <c r="I79" i="5"/>
  <c r="H79" i="5"/>
  <c r="J78" i="5"/>
  <c r="I78" i="5"/>
  <c r="H78" i="5"/>
  <c r="J77" i="5"/>
  <c r="I77" i="5"/>
  <c r="H77" i="5"/>
  <c r="I76" i="5"/>
  <c r="H76" i="5"/>
  <c r="H36" i="5"/>
  <c r="J49" i="5"/>
  <c r="I49" i="5"/>
  <c r="H49" i="5"/>
  <c r="J48" i="5"/>
  <c r="I48" i="5"/>
  <c r="H48" i="5"/>
  <c r="J47" i="5"/>
  <c r="I47" i="5"/>
  <c r="H47" i="5"/>
  <c r="J46" i="5"/>
  <c r="I46" i="5"/>
  <c r="H46" i="5"/>
  <c r="J45" i="5"/>
  <c r="I45" i="5"/>
  <c r="H45" i="5"/>
  <c r="J44" i="5"/>
  <c r="I44" i="5"/>
  <c r="H44" i="5"/>
  <c r="J43" i="5"/>
  <c r="I43" i="5"/>
  <c r="H43" i="5"/>
  <c r="J42" i="5"/>
  <c r="I42" i="5"/>
  <c r="H42" i="5"/>
  <c r="J41" i="5"/>
  <c r="I41" i="5"/>
  <c r="H41" i="5"/>
  <c r="J40" i="5"/>
  <c r="I40" i="5"/>
  <c r="H40" i="5"/>
  <c r="J39" i="5"/>
  <c r="I39" i="5"/>
  <c r="H39" i="5"/>
  <c r="J38" i="5"/>
  <c r="I38" i="5"/>
  <c r="H38" i="5"/>
  <c r="J37" i="5"/>
  <c r="I37" i="5"/>
  <c r="H37" i="5"/>
  <c r="I36" i="5"/>
  <c r="I16" i="5"/>
  <c r="I17" i="5"/>
  <c r="I18" i="5"/>
  <c r="I19" i="5"/>
  <c r="I20" i="5"/>
  <c r="I21" i="5"/>
  <c r="I22" i="5"/>
  <c r="I23" i="5"/>
  <c r="I24" i="5"/>
  <c r="I25" i="5"/>
  <c r="I26" i="5"/>
  <c r="I27" i="5"/>
  <c r="I28" i="5"/>
  <c r="I29" i="5"/>
  <c r="H18" i="5"/>
  <c r="H19" i="5"/>
  <c r="H20" i="5"/>
  <c r="H21" i="5"/>
  <c r="H22" i="5"/>
  <c r="H23" i="5"/>
  <c r="H24" i="5"/>
  <c r="H25" i="5"/>
  <c r="H26" i="5"/>
  <c r="H27" i="5"/>
  <c r="H28" i="5"/>
  <c r="H29" i="5"/>
  <c r="H17" i="5"/>
  <c r="H16" i="5"/>
  <c r="E29" i="3" l="1"/>
  <c r="C140" i="5"/>
  <c r="E29" i="2"/>
</calcChain>
</file>

<file path=xl/sharedStrings.xml><?xml version="1.0" encoding="utf-8"?>
<sst xmlns="http://schemas.openxmlformats.org/spreadsheetml/2006/main" count="204" uniqueCount="201">
  <si>
    <r>
      <rPr>
        <sz val="11.5"/>
        <color rgb="FF3F3F3F"/>
        <rFont val="Noto Sans Regular"/>
      </rPr>
      <t>* Données provisoires</t>
    </r>
  </si>
  <si>
    <r>
      <rPr>
        <b/>
        <sz val="11"/>
        <color rgb="FF3F3F3F"/>
        <rFont val="Noto Sans Regular"/>
      </rPr>
      <t>Maïs fourrager</t>
    </r>
  </si>
  <si>
    <r>
      <rPr>
        <b/>
        <sz val="11"/>
        <color rgb="FF3F3F3F"/>
        <rFont val="Noto Sans Regular"/>
      </rPr>
      <t>Blé fourrager</t>
    </r>
  </si>
  <si>
    <r>
      <rPr>
        <b/>
        <sz val="11"/>
        <color rgb="FF3F3F3F"/>
        <rFont val="Noto Sans Regular"/>
      </rPr>
      <t>Orge fourragère</t>
    </r>
  </si>
  <si>
    <r>
      <rPr>
        <b/>
        <sz val="11"/>
        <color rgb="FF3F3F3F"/>
        <rFont val="Noto Sans Regular"/>
      </rPr>
      <t>Total des principales importations</t>
    </r>
  </si>
  <si>
    <r>
      <rPr>
        <b/>
        <sz val="11"/>
        <color rgb="FF3F3F3F"/>
        <rFont val="Noto Sans Regular"/>
      </rPr>
      <t>Année céréalière</t>
    </r>
  </si>
  <si>
    <r>
      <rPr>
        <b/>
        <sz val="11.5"/>
        <color rgb="FF3F3F3F"/>
        <rFont val="Noto Sans Regular"/>
      </rPr>
      <t>1005.9039</t>
    </r>
  </si>
  <si>
    <r>
      <rPr>
        <b/>
        <sz val="11.5"/>
        <color rgb="FF3F3F3F"/>
        <rFont val="Noto Sans Regular"/>
      </rPr>
      <t>1001.9939</t>
    </r>
  </si>
  <si>
    <r>
      <rPr>
        <sz val="11.5"/>
        <color rgb="FF3F3F3F"/>
        <rFont val="Noto Sans Regular"/>
      </rPr>
      <t>2025*</t>
    </r>
  </si>
  <si>
    <r>
      <rPr>
        <b/>
        <sz val="11"/>
        <color rgb="FF3F3F3F"/>
        <rFont val="Noto Sans Regular"/>
      </rPr>
      <t>Total des principales importations</t>
    </r>
  </si>
  <si>
    <r>
      <rPr>
        <b/>
        <sz val="11"/>
        <color rgb="FF3F3F3F"/>
        <rFont val="Noto Sans Regular"/>
      </rPr>
      <t>Année céréalière</t>
    </r>
  </si>
  <si>
    <r>
      <rPr>
        <b/>
        <sz val="11"/>
        <color rgb="FF3F3F3F"/>
        <rFont val="Noto Sans Regular"/>
      </rPr>
      <t>Maïs fourrager</t>
    </r>
  </si>
  <si>
    <r>
      <rPr>
        <b/>
        <sz val="11"/>
        <color rgb="FF3F3F3F"/>
        <rFont val="Noto Sans Regular"/>
      </rPr>
      <t>Blé fourrager</t>
    </r>
  </si>
  <si>
    <r>
      <rPr>
        <b/>
        <sz val="11"/>
        <color rgb="FF3F3F3F"/>
        <rFont val="Noto Sans Regular"/>
      </rPr>
      <t>Orge fourragère</t>
    </r>
  </si>
  <si>
    <r>
      <rPr>
        <sz val="11.5"/>
        <color rgb="FF3F3F3F"/>
        <rFont val="Noto Sans Regular"/>
      </rPr>
      <t>2025*</t>
    </r>
  </si>
  <si>
    <r>
      <rPr>
        <b/>
        <sz val="11.5"/>
        <color rgb="FF3F3F3F"/>
        <rFont val="Noto Sans Regular"/>
      </rPr>
      <t>Δ24/14</t>
    </r>
  </si>
  <si>
    <r>
      <rPr>
        <b/>
        <sz val="11"/>
        <color rgb="FF3F3F3F"/>
        <rFont val="Noto Sans Regular"/>
      </rPr>
      <t>Quantité en tonnes</t>
    </r>
  </si>
  <si>
    <r>
      <rPr>
        <b/>
        <sz val="11"/>
        <color rgb="FF3F3F3F"/>
        <rFont val="Noto Sans Regular"/>
      </rPr>
      <t>Année céréalière</t>
    </r>
  </si>
  <si>
    <r>
      <rPr>
        <b/>
        <sz val="11"/>
        <color rgb="FF3F3F3F"/>
        <rFont val="Noto Sans Regular"/>
      </rPr>
      <t>Maïs fourrager, CH</t>
    </r>
  </si>
  <si>
    <r>
      <rPr>
        <b/>
        <sz val="11"/>
        <color rgb="FF3F3F3F"/>
        <rFont val="Noto Sans Regular"/>
      </rPr>
      <t>Blé fourrager, CH</t>
    </r>
  </si>
  <si>
    <r>
      <rPr>
        <b/>
        <sz val="11"/>
        <color rgb="FF3F3F3F"/>
        <rFont val="Noto Sans Regular"/>
      </rPr>
      <t>Orge fourragère, CH</t>
    </r>
  </si>
  <si>
    <r>
      <rPr>
        <sz val="11.5"/>
        <color rgb="FF3F3F3F"/>
        <rFont val="Noto Sans Regular"/>
      </rPr>
      <t>2025*</t>
    </r>
  </si>
  <si>
    <r>
      <rPr>
        <b/>
        <sz val="11"/>
        <color rgb="FF3F3F3F"/>
        <rFont val="Noto Sans Regular"/>
      </rPr>
      <t>Année céréalière</t>
    </r>
  </si>
  <si>
    <r>
      <rPr>
        <b/>
        <sz val="11"/>
        <color rgb="FF3F3F3F"/>
        <rFont val="Noto Sans Regular"/>
      </rPr>
      <t>Part des importations de maïs fourrager</t>
    </r>
  </si>
  <si>
    <r>
      <rPr>
        <b/>
        <sz val="11"/>
        <color rgb="FF3F3F3F"/>
        <rFont val="Noto Sans Regular"/>
      </rPr>
      <t>Part des importations de blé fourrager</t>
    </r>
  </si>
  <si>
    <r>
      <rPr>
        <b/>
        <sz val="11"/>
        <color rgb="FF3F3F3F"/>
        <rFont val="Noto Sans Regular"/>
      </rPr>
      <t>Part des importations d’orge fourragère</t>
    </r>
  </si>
  <si>
    <r>
      <rPr>
        <sz val="11.5"/>
        <color rgb="FF3F3F3F"/>
        <rFont val="Noto Sans Regular"/>
      </rPr>
      <t>2025*</t>
    </r>
  </si>
  <si>
    <r>
      <rPr>
        <sz val="11.5"/>
        <color rgb="FF3F3F3F"/>
        <rFont val="Noto Sans Regular"/>
      </rPr>
      <t>* Données provisoires</t>
    </r>
  </si>
  <si>
    <r>
      <rPr>
        <b/>
        <sz val="11"/>
        <color rgb="FF3F3F3F"/>
        <rFont val="Noto Sans Regular"/>
      </rPr>
      <t>Quantité en tonnes</t>
    </r>
  </si>
  <si>
    <r>
      <rPr>
        <b/>
        <sz val="11"/>
        <rFont val="Noto Sans Regular"/>
      </rPr>
      <t>Résidus de la production d’huile de soja</t>
    </r>
  </si>
  <si>
    <r>
      <rPr>
        <b/>
        <sz val="11"/>
        <color rgb="FF3F3F3F"/>
        <rFont val="Noto Sans Regular"/>
      </rPr>
      <t>Résidus de la production d’huile de colza</t>
    </r>
  </si>
  <si>
    <r>
      <rPr>
        <b/>
        <sz val="11"/>
        <color rgb="FF3F3F3F"/>
        <rFont val="Noto Sans Regular"/>
      </rPr>
      <t>Résidus de la production d’amidon</t>
    </r>
  </si>
  <si>
    <r>
      <rPr>
        <b/>
        <sz val="11"/>
        <color rgb="FF3F3F3F"/>
        <rFont val="Noto Sans Regular"/>
      </rPr>
      <t>Total des principales importations</t>
    </r>
  </si>
  <si>
    <r>
      <rPr>
        <b/>
        <sz val="11"/>
        <color rgb="FF3F3F3F"/>
        <rFont val="Noto Sans Regular"/>
      </rPr>
      <t>Année civile</t>
    </r>
  </si>
  <si>
    <r>
      <rPr>
        <b/>
        <sz val="11.5"/>
        <color rgb="FF3F3F3F"/>
        <rFont val="Noto Sans Regular"/>
      </rPr>
      <t>2304.0010</t>
    </r>
  </si>
  <si>
    <r>
      <rPr>
        <b/>
        <sz val="11.5"/>
        <color rgb="FF3F3F3F"/>
        <rFont val="Noto Sans Regular"/>
      </rPr>
      <t>2306.4110</t>
    </r>
  </si>
  <si>
    <r>
      <rPr>
        <b/>
        <sz val="11.5"/>
        <color rgb="FF3F3F3F"/>
        <rFont val="Noto Sans Regular"/>
      </rPr>
      <t>2303.1018</t>
    </r>
  </si>
  <si>
    <r>
      <rPr>
        <sz val="11.5"/>
        <color rgb="FF3F3F3F"/>
        <rFont val="Noto Sans Regular"/>
      </rPr>
      <t>2025*</t>
    </r>
  </si>
  <si>
    <r>
      <rPr>
        <b/>
        <sz val="11"/>
        <color rgb="FF3F3F3F"/>
        <rFont val="Noto Sans Regular"/>
      </rPr>
      <t>Moyennes mobiles sur trois ans</t>
    </r>
  </si>
  <si>
    <r>
      <rPr>
        <b/>
        <sz val="11"/>
        <color rgb="FF3F3F3F"/>
        <rFont val="Noto Sans Regular"/>
      </rPr>
      <t>Quantité en tonnes</t>
    </r>
  </si>
  <si>
    <r>
      <rPr>
        <b/>
        <sz val="11"/>
        <rFont val="Noto Sans Regular"/>
      </rPr>
      <t>Résidus de la production d’huile de soja</t>
    </r>
  </si>
  <si>
    <r>
      <rPr>
        <b/>
        <sz val="11"/>
        <color rgb="FF3F3F3F"/>
        <rFont val="Noto Sans Regular"/>
      </rPr>
      <t>Résidus de la production d’huile de colza</t>
    </r>
  </si>
  <si>
    <r>
      <rPr>
        <b/>
        <sz val="11"/>
        <color rgb="FF3F3F3F"/>
        <rFont val="Noto Sans Regular"/>
      </rPr>
      <t>Résidus de la production d’amidon</t>
    </r>
  </si>
  <si>
    <r>
      <rPr>
        <b/>
        <sz val="11"/>
        <color rgb="FF3F3F3F"/>
        <rFont val="Noto Sans Regular"/>
      </rPr>
      <t>Total des principales importations</t>
    </r>
  </si>
  <si>
    <r>
      <rPr>
        <b/>
        <sz val="11"/>
        <color rgb="FF3F3F3F"/>
        <rFont val="Noto Sans Regular"/>
      </rPr>
      <t>Année civile</t>
    </r>
  </si>
  <si>
    <r>
      <rPr>
        <sz val="11.5"/>
        <color rgb="FF3F3F3F"/>
        <rFont val="Noto Sans Regular"/>
      </rPr>
      <t>2025*</t>
    </r>
  </si>
  <si>
    <r>
      <rPr>
        <b/>
        <sz val="11.5"/>
        <color rgb="FF3F3F3F"/>
        <rFont val="Noto Sans Regular"/>
      </rPr>
      <t>Δ24/14</t>
    </r>
  </si>
  <si>
    <r>
      <rPr>
        <sz val="11"/>
        <color theme="1"/>
        <rFont val="Calibri"/>
        <family val="2"/>
      </rPr>
      <t>.</t>
    </r>
  </si>
  <si>
    <r>
      <rPr>
        <sz val="11.5"/>
        <color rgb="FF3F3F3F"/>
        <rFont val="Noto Sans Regular"/>
      </rPr>
      <t>* Données provisoires</t>
    </r>
  </si>
  <si>
    <r>
      <rPr>
        <b/>
        <sz val="11"/>
        <color rgb="FF3F3F3F"/>
        <rFont val="Noto Sans Regular"/>
      </rPr>
      <t>Année céréalière</t>
    </r>
  </si>
  <si>
    <r>
      <rPr>
        <b/>
        <sz val="11"/>
        <color rgb="FF3F3F3F"/>
        <rFont val="Noto Sans Regular"/>
      </rPr>
      <t>Céréales fourragères, CH</t>
    </r>
  </si>
  <si>
    <r>
      <rPr>
        <b/>
        <sz val="11"/>
        <color rgb="FF3F3F3F"/>
        <rFont val="Noto Sans Regular"/>
      </rPr>
      <t>Colza, CH</t>
    </r>
  </si>
  <si>
    <r>
      <rPr>
        <b/>
        <sz val="11"/>
        <color rgb="FF3F3F3F"/>
        <rFont val="Noto Sans Regular"/>
      </rPr>
      <t>Soja, CH</t>
    </r>
  </si>
  <si>
    <r>
      <rPr>
        <sz val="11.5"/>
        <color rgb="FF3F3F3F"/>
        <rFont val="Noto Sans Regular"/>
      </rPr>
      <t>2025*</t>
    </r>
  </si>
  <si>
    <r>
      <rPr>
        <b/>
        <sz val="11"/>
        <color rgb="FF3F3F3F"/>
        <rFont val="Noto Sans Regular"/>
      </rPr>
      <t>Moyenne mobile sur trois ans</t>
    </r>
  </si>
  <si>
    <r>
      <rPr>
        <b/>
        <sz val="11"/>
        <color rgb="FF3F3F3F"/>
        <rFont val="Noto Sans Regular"/>
      </rPr>
      <t>Année céréalière</t>
    </r>
  </si>
  <si>
    <r>
      <rPr>
        <b/>
        <sz val="11"/>
        <color rgb="FF3F3F3F"/>
        <rFont val="Noto Sans Regular"/>
      </rPr>
      <t>Céréales fourragères, CH</t>
    </r>
  </si>
  <si>
    <r>
      <rPr>
        <b/>
        <sz val="11"/>
        <color rgb="FF3F3F3F"/>
        <rFont val="Noto Sans Regular"/>
      </rPr>
      <t>Colza, CH</t>
    </r>
  </si>
  <si>
    <r>
      <rPr>
        <b/>
        <sz val="11"/>
        <color rgb="FF3F3F3F"/>
        <rFont val="Noto Sans Regular"/>
      </rPr>
      <t>Soja, CH</t>
    </r>
  </si>
  <si>
    <r>
      <rPr>
        <sz val="11.5"/>
        <color rgb="FF3F3F3F"/>
        <rFont val="Noto Sans Regular"/>
      </rPr>
      <t>2025*</t>
    </r>
  </si>
  <si>
    <r>
      <rPr>
        <b/>
        <sz val="11.5"/>
        <color rgb="FF3F3F3F"/>
        <rFont val="Noto Sans Regular"/>
      </rPr>
      <t>Δ24/14</t>
    </r>
  </si>
  <si>
    <r>
      <rPr>
        <sz val="11.5"/>
        <color rgb="FF3F3F3F"/>
        <rFont val="Noto Sans Regular"/>
      </rPr>
      <t>* Données provisoires</t>
    </r>
  </si>
  <si>
    <r>
      <rPr>
        <b/>
        <sz val="11"/>
        <color rgb="FF3F3F3F"/>
        <rFont val="Noto Sans Regular"/>
      </rPr>
      <t>Quantité en tonnes</t>
    </r>
  </si>
  <si>
    <r>
      <rPr>
        <b/>
        <sz val="11"/>
        <color rgb="FF3F3F3F"/>
        <rFont val="Noto Sans Regular"/>
      </rPr>
      <t>Résidus de la production d’huile de soja</t>
    </r>
  </si>
  <si>
    <r>
      <rPr>
        <b/>
        <sz val="11"/>
        <color rgb="FF3F3F3F"/>
        <rFont val="Noto Sans Regular"/>
      </rPr>
      <t>Part sur le total</t>
    </r>
  </si>
  <si>
    <r>
      <rPr>
        <b/>
        <sz val="11"/>
        <color rgb="FF3F3F3F"/>
        <rFont val="Noto Sans Regular"/>
      </rPr>
      <t>Résidus de la production d’huile de soja</t>
    </r>
  </si>
  <si>
    <r>
      <rPr>
        <b/>
        <sz val="11"/>
        <color rgb="FF3F3F3F"/>
        <rFont val="Noto Sans Regular"/>
      </rPr>
      <t>Année civile</t>
    </r>
  </si>
  <si>
    <r>
      <rPr>
        <b/>
        <sz val="11"/>
        <color rgb="FF3F3F3F"/>
        <rFont val="Noto Sans Regular"/>
      </rPr>
      <t>Italie</t>
    </r>
  </si>
  <si>
    <r>
      <rPr>
        <b/>
        <sz val="11"/>
        <color rgb="FF3F3F3F"/>
        <rFont val="Noto Sans Regular"/>
      </rPr>
      <t>Allemagne</t>
    </r>
  </si>
  <si>
    <r>
      <rPr>
        <b/>
        <sz val="11"/>
        <color rgb="FF3F3F3F"/>
        <rFont val="Noto Sans Regular"/>
      </rPr>
      <t>Brésil</t>
    </r>
  </si>
  <si>
    <r>
      <rPr>
        <b/>
        <sz val="11"/>
        <color rgb="FF3F3F3F"/>
        <rFont val="Noto Sans Regular"/>
      </rPr>
      <t>Autres</t>
    </r>
  </si>
  <si>
    <r>
      <rPr>
        <b/>
        <sz val="11"/>
        <color rgb="FF3F3F3F"/>
        <rFont val="Noto Sans Regular"/>
      </rPr>
      <t>Total</t>
    </r>
  </si>
  <si>
    <r>
      <rPr>
        <b/>
        <sz val="11"/>
        <color rgb="FF3F3F3F"/>
        <rFont val="Noto Sans Regular"/>
      </rPr>
      <t>Italie</t>
    </r>
  </si>
  <si>
    <r>
      <rPr>
        <b/>
        <sz val="11"/>
        <color rgb="FF3F3F3F"/>
        <rFont val="Noto Sans Regular"/>
      </rPr>
      <t>Allemagne</t>
    </r>
  </si>
  <si>
    <r>
      <rPr>
        <b/>
        <sz val="11"/>
        <color rgb="FF3F3F3F"/>
        <rFont val="Noto Sans Regular"/>
      </rPr>
      <t>Brésil</t>
    </r>
  </si>
  <si>
    <r>
      <rPr>
        <sz val="11.5"/>
        <color rgb="FF3F3F3F"/>
        <rFont val="Noto Sans Regular"/>
      </rPr>
      <t>2025*</t>
    </r>
  </si>
  <si>
    <r>
      <rPr>
        <sz val="11.5"/>
        <color rgb="FF3F3F3F"/>
        <rFont val="Noto Sans Regular"/>
      </rPr>
      <t>-</t>
    </r>
  </si>
  <si>
    <r>
      <rPr>
        <sz val="11"/>
        <rFont val="Noto Sans Regular"/>
      </rPr>
      <t>-</t>
    </r>
  </si>
  <si>
    <r>
      <rPr>
        <b/>
        <sz val="11.5"/>
        <color rgb="FF3F3F3F"/>
        <rFont val="Noto Sans Regular"/>
      </rPr>
      <t>Total 2014-2024</t>
    </r>
  </si>
  <si>
    <r>
      <rPr>
        <b/>
        <sz val="11.5"/>
        <color rgb="FF3F3F3F"/>
        <rFont val="Noto Sans Regular"/>
      </rPr>
      <t>Total 2022-2024</t>
    </r>
  </si>
  <si>
    <r>
      <rPr>
        <b/>
        <sz val="11"/>
        <color rgb="FF3F3F3F"/>
        <rFont val="Noto Sans Regular"/>
      </rPr>
      <t>Quantité en tonnes</t>
    </r>
  </si>
  <si>
    <r>
      <rPr>
        <b/>
        <sz val="11"/>
        <color rgb="FF3F3F3F"/>
        <rFont val="Noto Sans Regular"/>
      </rPr>
      <t>Résidus de la production d’huile de colza</t>
    </r>
  </si>
  <si>
    <r>
      <rPr>
        <b/>
        <sz val="11"/>
        <color rgb="FF3F3F3F"/>
        <rFont val="Noto Sans Regular"/>
      </rPr>
      <t>Part sur le total</t>
    </r>
  </si>
  <si>
    <r>
      <rPr>
        <b/>
        <sz val="11"/>
        <color rgb="FF3F3F3F"/>
        <rFont val="Noto Sans Regular"/>
      </rPr>
      <t>Résidus de la production d’huile de colza</t>
    </r>
  </si>
  <si>
    <r>
      <rPr>
        <b/>
        <sz val="11"/>
        <color rgb="FF3F3F3F"/>
        <rFont val="Noto Sans Regular"/>
      </rPr>
      <t>Année civile</t>
    </r>
  </si>
  <si>
    <r>
      <rPr>
        <b/>
        <sz val="11"/>
        <color rgb="FF3F3F3F"/>
        <rFont val="Noto Sans Regular"/>
      </rPr>
      <t>Allemagne</t>
    </r>
  </si>
  <si>
    <r>
      <rPr>
        <b/>
        <sz val="11"/>
        <color rgb="FF3F3F3F"/>
        <rFont val="Noto Sans Regular"/>
      </rPr>
      <t>France</t>
    </r>
  </si>
  <si>
    <r>
      <rPr>
        <b/>
        <sz val="11"/>
        <color rgb="FF3F3F3F"/>
        <rFont val="Noto Sans Regular"/>
      </rPr>
      <t>Autriche</t>
    </r>
  </si>
  <si>
    <r>
      <rPr>
        <b/>
        <sz val="11"/>
        <color rgb="FF3F3F3F"/>
        <rFont val="Noto Sans Regular"/>
      </rPr>
      <t>Autres</t>
    </r>
  </si>
  <si>
    <r>
      <rPr>
        <b/>
        <sz val="11.5"/>
        <color rgb="FF3F3F3F"/>
        <rFont val="Noto Sans Regular"/>
      </rPr>
      <t>Total</t>
    </r>
  </si>
  <si>
    <r>
      <rPr>
        <b/>
        <sz val="11"/>
        <color rgb="FF3F3F3F"/>
        <rFont val="Noto Sans Regular"/>
      </rPr>
      <t>Allemagne</t>
    </r>
  </si>
  <si>
    <r>
      <rPr>
        <b/>
        <sz val="11"/>
        <color rgb="FF3F3F3F"/>
        <rFont val="Noto Sans Regular"/>
      </rPr>
      <t>France</t>
    </r>
  </si>
  <si>
    <r>
      <rPr>
        <b/>
        <sz val="11"/>
        <color rgb="FF3F3F3F"/>
        <rFont val="Noto Sans Regular"/>
      </rPr>
      <t>Autriche</t>
    </r>
  </si>
  <si>
    <r>
      <rPr>
        <sz val="11.5"/>
        <color rgb="FF3F3F3F"/>
        <rFont val="Noto Sans Regular"/>
      </rPr>
      <t>2025*</t>
    </r>
  </si>
  <si>
    <r>
      <rPr>
        <b/>
        <sz val="11.5"/>
        <color rgb="FF3F3F3F"/>
        <rFont val="Noto Sans Regular"/>
      </rPr>
      <t>Total 2014-2024</t>
    </r>
  </si>
  <si>
    <r>
      <rPr>
        <b/>
        <sz val="11.5"/>
        <color rgb="FF3F3F3F"/>
        <rFont val="Noto Sans Regular"/>
      </rPr>
      <t>Total 2022-2024</t>
    </r>
  </si>
  <si>
    <r>
      <rPr>
        <b/>
        <sz val="11"/>
        <color rgb="FF3F3F3F"/>
        <rFont val="Noto Sans Regular"/>
      </rPr>
      <t>Quantité en tonnes</t>
    </r>
  </si>
  <si>
    <r>
      <rPr>
        <b/>
        <sz val="11"/>
        <color rgb="FF3F3F3F"/>
        <rFont val="Noto Sans Regular"/>
      </rPr>
      <t>Résidus de la production d’amidon</t>
    </r>
  </si>
  <si>
    <r>
      <rPr>
        <b/>
        <sz val="11"/>
        <color rgb="FF3F3F3F"/>
        <rFont val="Noto Sans Regular"/>
      </rPr>
      <t>Part sur le total</t>
    </r>
  </si>
  <si>
    <r>
      <rPr>
        <b/>
        <sz val="11"/>
        <color rgb="FF3F3F3F"/>
        <rFont val="Noto Sans Regular"/>
      </rPr>
      <t>Résidus de la production d’amidon</t>
    </r>
  </si>
  <si>
    <r>
      <rPr>
        <b/>
        <sz val="11"/>
        <color rgb="FF3F3F3F"/>
        <rFont val="Noto Sans Regular"/>
      </rPr>
      <t>Année civile</t>
    </r>
  </si>
  <si>
    <r>
      <rPr>
        <b/>
        <sz val="11"/>
        <color rgb="FF3F3F3F"/>
        <rFont val="Noto Sans Regular"/>
      </rPr>
      <t>Chine</t>
    </r>
  </si>
  <si>
    <r>
      <rPr>
        <b/>
        <sz val="11"/>
        <color rgb="FF3F3F3F"/>
        <rFont val="Noto Sans Regular"/>
      </rPr>
      <t>France</t>
    </r>
  </si>
  <si>
    <r>
      <rPr>
        <b/>
        <sz val="11"/>
        <color rgb="FF3F3F3F"/>
        <rFont val="Noto Sans Regular"/>
      </rPr>
      <t>Autriche</t>
    </r>
  </si>
  <si>
    <r>
      <rPr>
        <b/>
        <sz val="11"/>
        <color rgb="FF3F3F3F"/>
        <rFont val="Noto Sans Regular"/>
      </rPr>
      <t>Autres</t>
    </r>
  </si>
  <si>
    <r>
      <rPr>
        <b/>
        <sz val="11.5"/>
        <color rgb="FF3F3F3F"/>
        <rFont val="Noto Sans Regular"/>
      </rPr>
      <t>Total</t>
    </r>
  </si>
  <si>
    <r>
      <rPr>
        <b/>
        <sz val="11"/>
        <color rgb="FF3F3F3F"/>
        <rFont val="Noto Sans Regular"/>
      </rPr>
      <t>Chine</t>
    </r>
  </si>
  <si>
    <r>
      <rPr>
        <b/>
        <sz val="11"/>
        <color rgb="FF3F3F3F"/>
        <rFont val="Noto Sans Regular"/>
      </rPr>
      <t>France</t>
    </r>
  </si>
  <si>
    <r>
      <rPr>
        <b/>
        <sz val="11"/>
        <color rgb="FF3F3F3F"/>
        <rFont val="Noto Sans Regular"/>
      </rPr>
      <t>Autriche</t>
    </r>
  </si>
  <si>
    <r>
      <rPr>
        <sz val="11.5"/>
        <color rgb="FF3F3F3F"/>
        <rFont val="Noto Sans Regular"/>
      </rPr>
      <t>2025*</t>
    </r>
  </si>
  <si>
    <r>
      <rPr>
        <sz val="11"/>
        <color theme="1"/>
        <rFont val="Calibri"/>
        <family val="2"/>
      </rPr>
      <t>-</t>
    </r>
  </si>
  <si>
    <r>
      <rPr>
        <sz val="11"/>
        <rFont val="Noto Sans Regular"/>
      </rPr>
      <t>-</t>
    </r>
  </si>
  <si>
    <r>
      <rPr>
        <b/>
        <sz val="11.5"/>
        <color rgb="FF3F3F3F"/>
        <rFont val="Noto Sans Regular"/>
      </rPr>
      <t>Total 2014-2024</t>
    </r>
  </si>
  <si>
    <r>
      <rPr>
        <b/>
        <sz val="11.5"/>
        <color rgb="FF3F3F3F"/>
        <rFont val="Noto Sans Regular"/>
      </rPr>
      <t>Total 2022-2024</t>
    </r>
  </si>
  <si>
    <r>
      <rPr>
        <b/>
        <sz val="11"/>
        <color rgb="FF3F3F3F"/>
        <rFont val="Noto Sans Regular"/>
      </rPr>
      <t>Quantité en tonnes</t>
    </r>
  </si>
  <si>
    <r>
      <rPr>
        <b/>
        <sz val="11"/>
        <color rgb="FF3F3F3F"/>
        <rFont val="Noto Sans Regular"/>
      </rPr>
      <t>Blé fourrager</t>
    </r>
  </si>
  <si>
    <r>
      <rPr>
        <b/>
        <sz val="11"/>
        <color rgb="FF3F3F3F"/>
        <rFont val="Noto Sans Regular"/>
      </rPr>
      <t>Part sur le total</t>
    </r>
  </si>
  <si>
    <r>
      <rPr>
        <b/>
        <sz val="11"/>
        <color rgb="FF3F3F3F"/>
        <rFont val="Noto Sans Regular"/>
      </rPr>
      <t>Blé fourrager</t>
    </r>
  </si>
  <si>
    <r>
      <rPr>
        <b/>
        <sz val="11"/>
        <color rgb="FF3F3F3F"/>
        <rFont val="Noto Sans Regular"/>
      </rPr>
      <t>Année civile</t>
    </r>
  </si>
  <si>
    <r>
      <rPr>
        <b/>
        <sz val="11"/>
        <color rgb="FF3F3F3F"/>
        <rFont val="Noto Sans Regular"/>
      </rPr>
      <t>France</t>
    </r>
  </si>
  <si>
    <r>
      <rPr>
        <b/>
        <sz val="11"/>
        <color rgb="FF3F3F3F"/>
        <rFont val="Noto Sans Regular"/>
      </rPr>
      <t>Allemagne</t>
    </r>
  </si>
  <si>
    <r>
      <rPr>
        <b/>
        <sz val="11"/>
        <color rgb="FF3F3F3F"/>
        <rFont val="Noto Sans Regular"/>
      </rPr>
      <t>Hongrie</t>
    </r>
  </si>
  <si>
    <r>
      <rPr>
        <b/>
        <sz val="11"/>
        <color rgb="FF3F3F3F"/>
        <rFont val="Noto Sans Regular"/>
      </rPr>
      <t>Autres</t>
    </r>
  </si>
  <si>
    <r>
      <rPr>
        <b/>
        <sz val="11"/>
        <color rgb="FF3F3F3F"/>
        <rFont val="Noto Sans Regular"/>
      </rPr>
      <t>Total</t>
    </r>
  </si>
  <si>
    <r>
      <rPr>
        <b/>
        <sz val="11"/>
        <color rgb="FF3F3F3F"/>
        <rFont val="Noto Sans Regular"/>
      </rPr>
      <t>France</t>
    </r>
  </si>
  <si>
    <r>
      <rPr>
        <b/>
        <sz val="11"/>
        <color rgb="FF3F3F3F"/>
        <rFont val="Noto Sans Regular"/>
      </rPr>
      <t>Allemagne</t>
    </r>
  </si>
  <si>
    <r>
      <rPr>
        <b/>
        <sz val="11"/>
        <color rgb="FF3F3F3F"/>
        <rFont val="Noto Sans Regular"/>
      </rPr>
      <t>Hongrie</t>
    </r>
  </si>
  <si>
    <r>
      <rPr>
        <sz val="11.5"/>
        <color rgb="FF3F3F3F"/>
        <rFont val="Noto Sans Regular"/>
      </rPr>
      <t>2025*</t>
    </r>
  </si>
  <si>
    <r>
      <rPr>
        <b/>
        <sz val="11.5"/>
        <color rgb="FF3F3F3F"/>
        <rFont val="Noto Sans Regular"/>
      </rPr>
      <t>Total 2014-2024</t>
    </r>
  </si>
  <si>
    <r>
      <rPr>
        <b/>
        <sz val="11.5"/>
        <color rgb="FF3F3F3F"/>
        <rFont val="Noto Sans Regular"/>
      </rPr>
      <t>Total 2022-2024</t>
    </r>
  </si>
  <si>
    <r>
      <rPr>
        <b/>
        <sz val="11"/>
        <color rgb="FF3F3F3F"/>
        <rFont val="Noto Sans Regular"/>
      </rPr>
      <t>Quantité en tonnes</t>
    </r>
  </si>
  <si>
    <r>
      <rPr>
        <b/>
        <sz val="11"/>
        <color rgb="FF3F3F3F"/>
        <rFont val="Noto Sans Regular"/>
      </rPr>
      <t>Maïs fourrager</t>
    </r>
  </si>
  <si>
    <r>
      <rPr>
        <b/>
        <sz val="11"/>
        <color rgb="FF3F3F3F"/>
        <rFont val="Noto Sans Regular"/>
      </rPr>
      <t>Part sur le total</t>
    </r>
  </si>
  <si>
    <r>
      <rPr>
        <b/>
        <sz val="11"/>
        <color rgb="FF3F3F3F"/>
        <rFont val="Noto Sans Regular"/>
      </rPr>
      <t>Maïs fourrager</t>
    </r>
  </si>
  <si>
    <r>
      <rPr>
        <b/>
        <sz val="11"/>
        <color rgb="FF3F3F3F"/>
        <rFont val="Noto Sans Regular"/>
      </rPr>
      <t>Année civile</t>
    </r>
  </si>
  <si>
    <r>
      <rPr>
        <b/>
        <sz val="11"/>
        <color rgb="FF3F3F3F"/>
        <rFont val="Noto Sans Regular"/>
      </rPr>
      <t>France</t>
    </r>
  </si>
  <si>
    <r>
      <rPr>
        <b/>
        <sz val="11"/>
        <color rgb="FF3F3F3F"/>
        <rFont val="Noto Sans Regular"/>
      </rPr>
      <t>Allemagne</t>
    </r>
  </si>
  <si>
    <r>
      <rPr>
        <b/>
        <sz val="11"/>
        <color rgb="FF3F3F3F"/>
        <rFont val="Noto Sans Regular"/>
      </rPr>
      <t>Roumanie</t>
    </r>
  </si>
  <si>
    <r>
      <rPr>
        <b/>
        <sz val="11"/>
        <color rgb="FF3F3F3F"/>
        <rFont val="Noto Sans Regular"/>
      </rPr>
      <t>Autres</t>
    </r>
  </si>
  <si>
    <r>
      <rPr>
        <b/>
        <sz val="11"/>
        <color rgb="FF3F3F3F"/>
        <rFont val="Noto Sans Regular"/>
      </rPr>
      <t>Total</t>
    </r>
  </si>
  <si>
    <r>
      <rPr>
        <b/>
        <sz val="11"/>
        <color rgb="FF3F3F3F"/>
        <rFont val="Noto Sans Regular"/>
      </rPr>
      <t>France</t>
    </r>
  </si>
  <si>
    <r>
      <rPr>
        <b/>
        <sz val="11"/>
        <color rgb="FF3F3F3F"/>
        <rFont val="Noto Sans Regular"/>
      </rPr>
      <t>Allemagne</t>
    </r>
  </si>
  <si>
    <r>
      <rPr>
        <b/>
        <sz val="11"/>
        <color rgb="FF3F3F3F"/>
        <rFont val="Noto Sans Regular"/>
      </rPr>
      <t>Roumanie</t>
    </r>
  </si>
  <si>
    <r>
      <rPr>
        <sz val="11.5"/>
        <color rgb="FF3F3F3F"/>
        <rFont val="Noto Sans Regular"/>
      </rPr>
      <t>2025*</t>
    </r>
  </si>
  <si>
    <r>
      <rPr>
        <b/>
        <sz val="11.5"/>
        <color rgb="FF3F3F3F"/>
        <rFont val="Noto Sans Regular"/>
      </rPr>
      <t>Total 2014-2024</t>
    </r>
  </si>
  <si>
    <r>
      <rPr>
        <b/>
        <sz val="11.5"/>
        <color rgb="FF3F3F3F"/>
        <rFont val="Noto Sans Regular"/>
      </rPr>
      <t>Total 2022-2024</t>
    </r>
  </si>
  <si>
    <r>
      <rPr>
        <b/>
        <sz val="11"/>
        <color rgb="FF3F3F3F"/>
        <rFont val="Noto Sans Regular"/>
      </rPr>
      <t>Quantité en tonnes</t>
    </r>
  </si>
  <si>
    <r>
      <rPr>
        <b/>
        <sz val="11"/>
        <color rgb="FF3F3F3F"/>
        <rFont val="Noto Sans Regular"/>
      </rPr>
      <t>Orge fourragère</t>
    </r>
  </si>
  <si>
    <r>
      <rPr>
        <b/>
        <sz val="11"/>
        <color rgb="FF3F3F3F"/>
        <rFont val="Noto Sans Regular"/>
      </rPr>
      <t>Part sur le total</t>
    </r>
  </si>
  <si>
    <r>
      <rPr>
        <b/>
        <sz val="11"/>
        <color rgb="FF3F3F3F"/>
        <rFont val="Noto Sans Regular"/>
      </rPr>
      <t>Orge fourragère</t>
    </r>
  </si>
  <si>
    <r>
      <rPr>
        <b/>
        <sz val="11"/>
        <color rgb="FF3F3F3F"/>
        <rFont val="Noto Sans Regular"/>
      </rPr>
      <t>Année civile</t>
    </r>
  </si>
  <si>
    <r>
      <rPr>
        <b/>
        <sz val="11"/>
        <color rgb="FF3F3F3F"/>
        <rFont val="Noto Sans Regular"/>
      </rPr>
      <t>Allemagne</t>
    </r>
  </si>
  <si>
    <r>
      <rPr>
        <b/>
        <sz val="11"/>
        <color rgb="FF3F3F3F"/>
        <rFont val="Noto Sans Regular"/>
      </rPr>
      <t>France</t>
    </r>
  </si>
  <si>
    <r>
      <rPr>
        <b/>
        <sz val="11"/>
        <color rgb="FF3F3F3F"/>
        <rFont val="Noto Sans Regular"/>
      </rPr>
      <t>Hongrie</t>
    </r>
  </si>
  <si>
    <r>
      <rPr>
        <b/>
        <sz val="11"/>
        <color rgb="FF3F3F3F"/>
        <rFont val="Noto Sans Regular"/>
      </rPr>
      <t>Autres</t>
    </r>
  </si>
  <si>
    <r>
      <rPr>
        <b/>
        <sz val="11"/>
        <color rgb="FF3F3F3F"/>
        <rFont val="Noto Sans Regular"/>
      </rPr>
      <t>Total</t>
    </r>
  </si>
  <si>
    <r>
      <rPr>
        <b/>
        <sz val="11"/>
        <color rgb="FF3F3F3F"/>
        <rFont val="Noto Sans Regular"/>
      </rPr>
      <t>France</t>
    </r>
  </si>
  <si>
    <r>
      <rPr>
        <b/>
        <sz val="11"/>
        <color rgb="FF3F3F3F"/>
        <rFont val="Noto Sans Regular"/>
      </rPr>
      <t>Allemagne</t>
    </r>
  </si>
  <si>
    <r>
      <rPr>
        <b/>
        <sz val="11"/>
        <color rgb="FF3F3F3F"/>
        <rFont val="Noto Sans Regular"/>
      </rPr>
      <t>Hongrie</t>
    </r>
  </si>
  <si>
    <r>
      <rPr>
        <sz val="11.5"/>
        <color rgb="FF3F3F3F"/>
        <rFont val="Noto Sans Regular"/>
      </rPr>
      <t>2025*</t>
    </r>
  </si>
  <si>
    <r>
      <rPr>
        <b/>
        <sz val="11.5"/>
        <color rgb="FF3F3F3F"/>
        <rFont val="Noto Sans Regular"/>
      </rPr>
      <t>Total 2014-2024</t>
    </r>
  </si>
  <si>
    <r>
      <rPr>
        <b/>
        <sz val="11.5"/>
        <color rgb="FF3F3F3F"/>
        <rFont val="Noto Sans Regular"/>
      </rPr>
      <t>Total 2022-2024</t>
    </r>
  </si>
  <si>
    <r>
      <rPr>
        <sz val="11"/>
        <rFont val="Noto Sans Regular"/>
      </rPr>
      <t>FR</t>
    </r>
  </si>
  <si>
    <r>
      <rPr>
        <b/>
        <sz val="11"/>
        <color rgb="FF3F3F3F"/>
        <rFont val="Noto Sans Regular"/>
      </rPr>
      <t>Pays d</t>
    </r>
    <r>
      <rPr>
        <b/>
        <sz val="11"/>
        <color rgb="FF3F3F3F"/>
        <rFont val="Noto Sans Regular"/>
      </rPr>
      <t>'origine des principales céréales fourragères importées</t>
    </r>
  </si>
  <si>
    <r>
      <rPr>
        <b/>
        <sz val="11"/>
        <color rgb="FF3F3F3F"/>
        <rFont val="Noto Sans Regular"/>
      </rPr>
      <t>Part 2022-24 en chiffres absolus</t>
    </r>
  </si>
  <si>
    <r>
      <rPr>
        <b/>
        <sz val="11"/>
        <color rgb="FF3F3F3F"/>
        <rFont val="Noto Sans Regular"/>
      </rPr>
      <t>Part 2022-24 en pour cent</t>
    </r>
  </si>
  <si>
    <r>
      <rPr>
        <sz val="11.5"/>
        <color rgb="FF3F3F3F"/>
        <rFont val="Noto Sans Regular"/>
      </rPr>
      <t>Allemagne</t>
    </r>
  </si>
  <si>
    <r>
      <rPr>
        <sz val="11.5"/>
        <color rgb="FF3F3F3F"/>
        <rFont val="Noto Sans Regular"/>
      </rPr>
      <t>France</t>
    </r>
  </si>
  <si>
    <r>
      <rPr>
        <sz val="11.5"/>
        <color rgb="FF3F3F3F"/>
        <rFont val="Noto Sans Regular"/>
      </rPr>
      <t>Hongrie</t>
    </r>
  </si>
  <si>
    <r>
      <rPr>
        <sz val="11.5"/>
        <color rgb="FF3F3F3F"/>
        <rFont val="Noto Sans Regular"/>
      </rPr>
      <t>Roumanie</t>
    </r>
  </si>
  <si>
    <r>
      <rPr>
        <sz val="11.5"/>
        <color rgb="FF3F3F3F"/>
        <rFont val="Noto Sans Regular"/>
      </rPr>
      <t>Total 2022-2024</t>
    </r>
  </si>
  <si>
    <r>
      <rPr>
        <sz val="11.5"/>
        <color rgb="FF3F3F3F"/>
        <rFont val="Noto Sans Regular"/>
      </rPr>
      <t>* Données provisoires</t>
    </r>
  </si>
  <si>
    <r>
      <rPr>
        <b/>
        <sz val="11.5"/>
        <color rgb="FF3F3F3F"/>
        <rFont val="Noto Sans Regular"/>
      </rPr>
      <t>CHF/100 kg</t>
    </r>
  </si>
  <si>
    <r>
      <rPr>
        <b/>
        <sz val="11.5"/>
        <color rgb="FF3F3F3F"/>
        <rFont val="Noto Sans Regular"/>
      </rPr>
      <t>Maïs fourrager</t>
    </r>
  </si>
  <si>
    <r>
      <rPr>
        <b/>
        <sz val="11.5"/>
        <color rgb="FF3F3F3F"/>
        <rFont val="Noto Sans Regular"/>
      </rPr>
      <t>Blé fourrager</t>
    </r>
  </si>
  <si>
    <r>
      <rPr>
        <b/>
        <sz val="11.5"/>
        <color rgb="FF3F3F3F"/>
        <rFont val="Noto Sans Regular"/>
      </rPr>
      <t>Orge fourragère</t>
    </r>
  </si>
  <si>
    <r>
      <rPr>
        <b/>
        <sz val="11.5"/>
        <color rgb="FF3F3F3F"/>
        <rFont val="Noto Sans Regular"/>
      </rPr>
      <t>Année civile</t>
    </r>
  </si>
  <si>
    <r>
      <rPr>
        <b/>
        <sz val="11.5"/>
        <color rgb="FF3F3F3F"/>
        <rFont val="Noto Sans Regular"/>
      </rPr>
      <t>1005.9039</t>
    </r>
  </si>
  <si>
    <r>
      <rPr>
        <b/>
        <sz val="11.5"/>
        <color rgb="FF3F3F3F"/>
        <rFont val="Noto Sans Regular"/>
      </rPr>
      <t>1001.9939</t>
    </r>
  </si>
  <si>
    <r>
      <rPr>
        <sz val="11.5"/>
        <color rgb="FF3F3F3F"/>
        <rFont val="Noto Sans Regular"/>
      </rPr>
      <t>2025*</t>
    </r>
  </si>
  <si>
    <r>
      <rPr>
        <b/>
        <sz val="11.5"/>
        <color rgb="FF3F3F3F"/>
        <rFont val="Noto Sans Regular"/>
      </rPr>
      <t>CHF/100 kg</t>
    </r>
  </si>
  <si>
    <r>
      <rPr>
        <b/>
        <sz val="11.5"/>
        <color rgb="FF3F3F3F"/>
        <rFont val="Noto Sans Regular"/>
      </rPr>
      <t>Résidus de la production d’huile de soja</t>
    </r>
  </si>
  <si>
    <r>
      <rPr>
        <b/>
        <sz val="11.5"/>
        <color rgb="FF3F3F3F"/>
        <rFont val="Noto Sans Regular"/>
      </rPr>
      <t>Résidus de la production d’huile de colza</t>
    </r>
  </si>
  <si>
    <r>
      <rPr>
        <b/>
        <sz val="11.5"/>
        <color rgb="FF3F3F3F"/>
        <rFont val="Noto Sans Regular"/>
      </rPr>
      <t>Résidus de la production d’amidon</t>
    </r>
  </si>
  <si>
    <r>
      <rPr>
        <b/>
        <sz val="11.5"/>
        <color rgb="FF3F3F3F"/>
        <rFont val="Noto Sans Regular"/>
      </rPr>
      <t>Année civile</t>
    </r>
  </si>
  <si>
    <r>
      <rPr>
        <b/>
        <sz val="11.5"/>
        <color rgb="FF3F3F3F"/>
        <rFont val="Noto Sans Regular"/>
      </rPr>
      <t>2304.001</t>
    </r>
  </si>
  <si>
    <r>
      <rPr>
        <b/>
        <sz val="11.5"/>
        <color rgb="FF3F3F3F"/>
        <rFont val="Noto Sans Regular"/>
      </rPr>
      <t>2306.4110</t>
    </r>
  </si>
  <si>
    <r>
      <rPr>
        <b/>
        <sz val="11.5"/>
        <color rgb="FF3F3F3F"/>
        <rFont val="Noto Sans Regular"/>
      </rPr>
      <t>2303.1018</t>
    </r>
  </si>
  <si>
    <r>
      <rPr>
        <sz val="11.5"/>
        <color rgb="FF3F3F3F"/>
        <rFont val="Noto Sans Regular"/>
      </rPr>
      <t>2025*</t>
    </r>
  </si>
  <si>
    <r>
      <rPr>
        <b/>
        <sz val="11.5"/>
        <color rgb="FF3F3F3F"/>
        <rFont val="Noto Sans Regular"/>
      </rPr>
      <t>CHF/100 kg</t>
    </r>
  </si>
  <si>
    <r>
      <rPr>
        <b/>
        <sz val="11.5"/>
        <color rgb="FF3F3F3F"/>
        <rFont val="Noto Sans Regular"/>
      </rPr>
      <t>Année civile</t>
    </r>
  </si>
  <si>
    <r>
      <rPr>
        <b/>
        <sz val="11.5"/>
        <color rgb="FF3F3F3F"/>
        <rFont val="Noto Sans Regular"/>
      </rPr>
      <t>Maïs fourrager</t>
    </r>
  </si>
  <si>
    <r>
      <rPr>
        <b/>
        <sz val="11.5"/>
        <color rgb="FF3F3F3F"/>
        <rFont val="Noto Sans Regular"/>
      </rPr>
      <t>Blé fourrager</t>
    </r>
  </si>
  <si>
    <r>
      <rPr>
        <b/>
        <sz val="11.5"/>
        <color rgb="FF3F3F3F"/>
        <rFont val="Noto Sans Regular"/>
      </rPr>
      <t>Orge fourragère</t>
    </r>
  </si>
  <si>
    <r>
      <rPr>
        <b/>
        <sz val="11.5"/>
        <color rgb="FF3F3F3F"/>
        <rFont val="Noto Sans Regular"/>
      </rPr>
      <t>Tourteaux de soja</t>
    </r>
  </si>
  <si>
    <r>
      <rPr>
        <b/>
        <sz val="11.5"/>
        <color rgb="FF3F3F3F"/>
        <rFont val="Noto Sans Regular"/>
      </rPr>
      <t>Tourteaux d’extraction (colza)</t>
    </r>
  </si>
  <si>
    <r>
      <rPr>
        <b/>
        <sz val="11.5"/>
        <color rgb="FF3F3F3F"/>
        <rFont val="Noto Sans Regular"/>
      </rPr>
      <t>Tourteaux de pression (colza)</t>
    </r>
  </si>
  <si>
    <t>Prix d'achat moyen en Suisse franco moulin</t>
  </si>
  <si>
    <t>Moyennes mobiles sur trois ans</t>
  </si>
  <si>
    <t>Quantité en tonnes</t>
  </si>
  <si>
    <t>Valeurs absolues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</si>
</sst>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 ###\ ##0"/>
    <numFmt numFmtId="165" formatCode="#.0\ ###\ ##0"/>
    <numFmt numFmtId="166" formatCode="0.0"/>
  </numFmts>
  <fonts count="24">
    <font>
      <sz val="11"/>
      <color theme="1"/>
      <name val="Calibri"/>
      <family val="2"/>
      <scheme val="minor"/>
    </font>
    <font>
      <sz val="11"/>
      <color theme="1"/>
      <name val="Arial"/>
      <family val="2"/>
    </font>
    <font>
      <sz val="11"/>
      <color theme="1"/>
      <name val="Arial"/>
      <family val="2"/>
    </font>
    <font>
      <sz val="11"/>
      <color theme="1"/>
      <name val="Calibri"/>
      <family val="2"/>
      <scheme val="minor"/>
    </font>
    <font>
      <b/>
      <sz val="16"/>
      <color theme="1"/>
      <name val="Calibri"/>
      <family val="2"/>
      <scheme val="minor"/>
    </font>
    <font>
      <u/>
      <sz val="11"/>
      <color theme="10"/>
      <name val="Arial"/>
      <family val="2"/>
    </font>
    <font>
      <sz val="11"/>
      <color theme="1"/>
      <name val="Noto Sans Regular"/>
    </font>
    <font>
      <b/>
      <sz val="11"/>
      <color rgb="FFFF0000"/>
      <name val="Noto Sans Regular"/>
    </font>
    <font>
      <b/>
      <sz val="11.5"/>
      <color rgb="FF3F3F3F"/>
      <name val="Noto Sans Regular"/>
    </font>
    <font>
      <b/>
      <sz val="11.5"/>
      <color rgb="FF00B050"/>
      <name val="Noto Sans Regular"/>
    </font>
    <font>
      <b/>
      <sz val="11"/>
      <color rgb="FF3F3F3F"/>
      <name val="Noto Sans Regular"/>
    </font>
    <font>
      <b/>
      <sz val="11"/>
      <color rgb="FF00B050"/>
      <name val="Noto Sans Regular"/>
    </font>
    <font>
      <sz val="11.5"/>
      <color rgb="FF3F3F3F"/>
      <name val="Noto Sans Regular"/>
    </font>
    <font>
      <i/>
      <sz val="11.5"/>
      <color rgb="FF3F3F3F"/>
      <name val="Noto Sans Regular"/>
    </font>
    <font>
      <b/>
      <sz val="11.5"/>
      <color theme="1"/>
      <name val="Noto Sans Regular"/>
    </font>
    <font>
      <sz val="11.5"/>
      <color theme="1"/>
      <name val="Noto Sans Regular"/>
    </font>
    <font>
      <b/>
      <sz val="11"/>
      <color theme="1"/>
      <name val="Noto Sans Regular"/>
    </font>
    <font>
      <b/>
      <sz val="11"/>
      <name val="Noto Sans Regular"/>
    </font>
    <font>
      <sz val="10"/>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sz val="11"/>
      <color theme="1"/>
      <name val="Calibri"/>
      <family val="2"/>
    </font>
    <font>
      <sz val="11"/>
      <name val="Noto Sans Regular"/>
    </font>
  </fonts>
  <fills count="5">
    <fill>
      <patternFill patternType="none"/>
    </fill>
    <fill>
      <patternFill patternType="gray125"/>
    </fill>
    <fill>
      <patternFill patternType="solid">
        <fgColor theme="4"/>
        <bgColor indexed="64"/>
      </patternFill>
    </fill>
    <fill>
      <patternFill patternType="solid">
        <fgColor rgb="FFF2F2F2"/>
        <bgColor indexed="64"/>
      </patternFill>
    </fill>
    <fill>
      <patternFill patternType="solid">
        <fgColor theme="5"/>
        <bgColor indexed="64"/>
      </patternFill>
    </fill>
  </fills>
  <borders count="4">
    <border>
      <left/>
      <right/>
      <top/>
      <bottom/>
      <diagonal/>
    </border>
    <border>
      <left style="thin">
        <color theme="3"/>
      </left>
      <right style="thin">
        <color theme="3"/>
      </right>
      <top style="thin">
        <color theme="3"/>
      </top>
      <bottom style="thin">
        <color theme="3"/>
      </bottom>
      <diagonal/>
    </border>
    <border>
      <left/>
      <right/>
      <top/>
      <bottom style="thin">
        <color indexed="64"/>
      </bottom>
      <diagonal/>
    </border>
    <border>
      <left/>
      <right/>
      <top style="thin">
        <color indexed="64"/>
      </top>
      <bottom/>
      <diagonal/>
    </border>
  </borders>
  <cellStyleXfs count="11">
    <xf numFmtId="0" fontId="0" fillId="0" borderId="0"/>
    <xf numFmtId="9" fontId="3" fillId="0" borderId="0" applyFont="0" applyFill="0" applyBorder="0" applyAlignment="0" applyProtection="0"/>
    <xf numFmtId="0" fontId="3" fillId="0" borderId="0"/>
    <xf numFmtId="0" fontId="5" fillId="0" borderId="0" applyNumberFormat="0" applyFill="0" applyBorder="0" applyAlignment="0" applyProtection="0"/>
    <xf numFmtId="9" fontId="2" fillId="0" borderId="0" applyFont="0" applyFill="0" applyBorder="0" applyAlignment="0" applyProtection="0"/>
    <xf numFmtId="0" fontId="2" fillId="0" borderId="0"/>
    <xf numFmtId="9" fontId="3" fillId="0" borderId="0" applyFont="0" applyFill="0" applyBorder="0" applyAlignment="0" applyProtection="0"/>
    <xf numFmtId="0" fontId="19" fillId="4" borderId="1">
      <alignment horizontal="right" vertical="center" wrapText="1"/>
    </xf>
    <xf numFmtId="43" fontId="3" fillId="0" borderId="0" applyFont="0" applyFill="0" applyBorder="0" applyAlignment="0" applyProtection="0"/>
    <xf numFmtId="9" fontId="1" fillId="0" borderId="0" applyFont="0" applyFill="0" applyBorder="0" applyAlignment="0" applyProtection="0"/>
    <xf numFmtId="0" fontId="1" fillId="0" borderId="0"/>
  </cellStyleXfs>
  <cellXfs count="110">
    <xf numFmtId="0" fontId="0" fillId="0" borderId="0" xfId="0"/>
    <xf numFmtId="0" fontId="3" fillId="0" borderId="0" xfId="2"/>
    <xf numFmtId="0" fontId="4" fillId="0" borderId="0" xfId="2" applyFont="1"/>
    <xf numFmtId="0" fontId="5" fillId="0" borderId="0" xfId="3"/>
    <xf numFmtId="9" fontId="3" fillId="0" borderId="0" xfId="4" applyFont="1" applyFill="1"/>
    <xf numFmtId="0" fontId="6" fillId="0" borderId="0" xfId="5" applyFont="1"/>
    <xf numFmtId="9" fontId="3" fillId="0" borderId="0" xfId="4" applyFont="1"/>
    <xf numFmtId="0" fontId="6" fillId="2" borderId="0" xfId="5" applyFont="1" applyFill="1"/>
    <xf numFmtId="0" fontId="6" fillId="0" borderId="0" xfId="2" applyFont="1"/>
    <xf numFmtId="0" fontId="8" fillId="3" borderId="0" xfId="2" applyFont="1" applyFill="1" applyAlignment="1">
      <alignment horizontal="left"/>
    </xf>
    <xf numFmtId="0" fontId="9" fillId="0" borderId="0" xfId="2" applyFont="1"/>
    <xf numFmtId="0" fontId="8" fillId="0" borderId="0" xfId="2" applyFont="1"/>
    <xf numFmtId="0" fontId="10" fillId="3" borderId="0" xfId="2" applyFont="1" applyFill="1" applyAlignment="1">
      <alignment horizontal="left" wrapText="1"/>
    </xf>
    <xf numFmtId="0" fontId="10" fillId="3" borderId="0" xfId="2" applyFont="1" applyFill="1" applyAlignment="1">
      <alignment horizontal="right" wrapText="1"/>
    </xf>
    <xf numFmtId="0" fontId="11" fillId="0" borderId="0" xfId="2" applyFont="1" applyAlignment="1">
      <alignment horizontal="right" wrapText="1"/>
    </xf>
    <xf numFmtId="0" fontId="10" fillId="0" borderId="0" xfId="2" applyFont="1" applyAlignment="1">
      <alignment horizontal="right" wrapText="1"/>
    </xf>
    <xf numFmtId="0" fontId="12" fillId="0" borderId="0" xfId="2" applyFont="1" applyAlignment="1">
      <alignment horizontal="left"/>
    </xf>
    <xf numFmtId="164" fontId="12" fillId="0" borderId="0" xfId="2" applyNumberFormat="1" applyFont="1"/>
    <xf numFmtId="165" fontId="12" fillId="0" borderId="0" xfId="2" applyNumberFormat="1" applyFont="1"/>
    <xf numFmtId="164" fontId="3" fillId="0" borderId="0" xfId="2" applyNumberFormat="1"/>
    <xf numFmtId="164" fontId="13" fillId="0" borderId="0" xfId="2" applyNumberFormat="1" applyFont="1"/>
    <xf numFmtId="0" fontId="2" fillId="0" borderId="0" xfId="5"/>
    <xf numFmtId="0" fontId="14" fillId="0" borderId="0" xfId="2" applyFont="1" applyAlignment="1">
      <alignment horizontal="center" wrapText="1"/>
    </xf>
    <xf numFmtId="0" fontId="15" fillId="0" borderId="0" xfId="2" applyFont="1" applyAlignment="1">
      <alignment horizontal="center"/>
    </xf>
    <xf numFmtId="0" fontId="15" fillId="0" borderId="0" xfId="2" applyFont="1"/>
    <xf numFmtId="0" fontId="8" fillId="0" borderId="0" xfId="2" applyFont="1" applyAlignment="1">
      <alignment horizontal="left"/>
    </xf>
    <xf numFmtId="0" fontId="8" fillId="0" borderId="0" xfId="2" applyFont="1" applyAlignment="1">
      <alignment horizontal="center" vertical="center" wrapText="1"/>
    </xf>
    <xf numFmtId="0" fontId="8" fillId="0" borderId="0" xfId="2" applyFont="1" applyAlignment="1">
      <alignment vertical="center" wrapText="1"/>
    </xf>
    <xf numFmtId="0" fontId="8" fillId="0" borderId="0" xfId="2" applyFont="1" applyAlignment="1">
      <alignment horizontal="left" vertical="center"/>
    </xf>
    <xf numFmtId="0" fontId="8" fillId="0" borderId="0" xfId="2" applyFont="1" applyAlignment="1">
      <alignment horizontal="right" vertical="center"/>
    </xf>
    <xf numFmtId="0" fontId="8" fillId="0" borderId="0" xfId="2" applyFont="1" applyAlignment="1">
      <alignment horizontal="center" vertical="center"/>
    </xf>
    <xf numFmtId="9" fontId="6" fillId="0" borderId="0" xfId="6" applyFont="1" applyFill="1"/>
    <xf numFmtId="0" fontId="6" fillId="0" borderId="0" xfId="2" quotePrefix="1" applyFont="1" applyAlignment="1">
      <alignment horizontal="right"/>
    </xf>
    <xf numFmtId="9" fontId="6" fillId="0" borderId="0" xfId="6" quotePrefix="1" applyFont="1" applyFill="1" applyAlignment="1">
      <alignment horizontal="right"/>
    </xf>
    <xf numFmtId="9" fontId="0" fillId="0" borderId="0" xfId="6" applyFont="1"/>
    <xf numFmtId="0" fontId="7" fillId="0" borderId="0" xfId="2" applyFont="1" applyAlignment="1">
      <alignment horizontal="right" wrapText="1"/>
    </xf>
    <xf numFmtId="43" fontId="3" fillId="0" borderId="0" xfId="2" applyNumberFormat="1"/>
    <xf numFmtId="0" fontId="8" fillId="3" borderId="0" xfId="2" quotePrefix="1" applyFont="1" applyFill="1" applyAlignment="1">
      <alignment horizontal="right" vertical="center"/>
    </xf>
    <xf numFmtId="0" fontId="16" fillId="0" borderId="0" xfId="5" applyFont="1"/>
    <xf numFmtId="9" fontId="3" fillId="0" borderId="0" xfId="1"/>
    <xf numFmtId="0" fontId="17" fillId="3" borderId="0" xfId="2" applyFont="1" applyFill="1" applyAlignment="1">
      <alignment horizontal="right" wrapText="1"/>
    </xf>
    <xf numFmtId="0" fontId="10" fillId="3" borderId="0" xfId="2" applyFont="1" applyFill="1" applyAlignment="1">
      <alignment horizontal="left"/>
    </xf>
    <xf numFmtId="0" fontId="10" fillId="3" borderId="0" xfId="2" applyFont="1" applyFill="1" applyAlignment="1">
      <alignment horizontal="left" vertical="center"/>
    </xf>
    <xf numFmtId="0" fontId="10" fillId="0" borderId="0" xfId="2" applyFont="1" applyAlignment="1">
      <alignment wrapText="1"/>
    </xf>
    <xf numFmtId="164" fontId="12" fillId="0" borderId="0" xfId="2" applyNumberFormat="1" applyFont="1" applyAlignment="1">
      <alignment horizontal="right"/>
    </xf>
    <xf numFmtId="0" fontId="6" fillId="0" borderId="0" xfId="1" applyNumberFormat="1" applyFont="1" applyFill="1"/>
    <xf numFmtId="0" fontId="10" fillId="0" borderId="0" xfId="2" applyFont="1" applyAlignment="1">
      <alignment horizontal="center" vertical="center"/>
    </xf>
    <xf numFmtId="9" fontId="3" fillId="0" borderId="0" xfId="2" applyNumberFormat="1"/>
    <xf numFmtId="9" fontId="12" fillId="0" borderId="0" xfId="1" applyFont="1"/>
    <xf numFmtId="166" fontId="12" fillId="0" borderId="0" xfId="0" applyNumberFormat="1" applyFont="1" applyAlignment="1">
      <alignment horizontal="right"/>
    </xf>
    <xf numFmtId="0" fontId="8" fillId="3" borderId="0" xfId="2" quotePrefix="1" applyFont="1" applyFill="1" applyAlignment="1">
      <alignment horizontal="right" vertical="center" wrapText="1"/>
    </xf>
    <xf numFmtId="0" fontId="10" fillId="0" borderId="0" xfId="0" applyFont="1" applyAlignment="1">
      <alignment horizontal="right"/>
    </xf>
    <xf numFmtId="0" fontId="8" fillId="0" borderId="0" xfId="2" quotePrefix="1" applyFont="1" applyAlignment="1">
      <alignment horizontal="right" vertical="center"/>
    </xf>
    <xf numFmtId="166" fontId="12" fillId="0" borderId="0" xfId="2" applyNumberFormat="1" applyFont="1" applyAlignment="1">
      <alignment horizontal="right"/>
    </xf>
    <xf numFmtId="0" fontId="19" fillId="0" borderId="0" xfId="7" applyFill="1" applyBorder="1" applyAlignment="1">
      <alignment horizontal="center" vertical="center" wrapText="1"/>
    </xf>
    <xf numFmtId="9" fontId="6" fillId="0" borderId="0" xfId="1" applyFont="1"/>
    <xf numFmtId="9" fontId="6" fillId="0" borderId="0" xfId="1" applyFont="1" applyAlignment="1">
      <alignment horizontal="right"/>
    </xf>
    <xf numFmtId="43" fontId="18" fillId="0" borderId="0" xfId="8" applyFont="1" applyBorder="1" applyAlignment="1">
      <alignment horizontal="right" vertical="center" wrapText="1"/>
    </xf>
    <xf numFmtId="9" fontId="12" fillId="0" borderId="0" xfId="1" applyFont="1" applyFill="1"/>
    <xf numFmtId="3" fontId="0" fillId="0" borderId="0" xfId="0" applyNumberFormat="1"/>
    <xf numFmtId="0" fontId="3" fillId="0" borderId="0" xfId="2" applyAlignment="1">
      <alignment horizontal="right"/>
    </xf>
    <xf numFmtId="9" fontId="0" fillId="0" borderId="0" xfId="1" applyFont="1"/>
    <xf numFmtId="0" fontId="12" fillId="0" borderId="2" xfId="2" applyFont="1" applyBorder="1" applyAlignment="1">
      <alignment horizontal="left"/>
    </xf>
    <xf numFmtId="164" fontId="12" fillId="0" borderId="2" xfId="2" applyNumberFormat="1" applyFont="1" applyBorder="1"/>
    <xf numFmtId="164" fontId="12" fillId="0" borderId="2" xfId="2" applyNumberFormat="1" applyFont="1" applyBorder="1" applyAlignment="1">
      <alignment horizontal="right"/>
    </xf>
    <xf numFmtId="9" fontId="3" fillId="0" borderId="0" xfId="9" applyFont="1" applyFill="1"/>
    <xf numFmtId="0" fontId="6" fillId="0" borderId="0" xfId="10" applyFont="1"/>
    <xf numFmtId="9" fontId="3" fillId="0" borderId="0" xfId="9" applyFont="1"/>
    <xf numFmtId="0" fontId="6" fillId="2" borderId="0" xfId="10" applyFont="1" applyFill="1"/>
    <xf numFmtId="0" fontId="1" fillId="0" borderId="0" xfId="10"/>
    <xf numFmtId="0" fontId="8" fillId="3" borderId="0" xfId="2" applyFont="1" applyFill="1"/>
    <xf numFmtId="0" fontId="10" fillId="3" borderId="0" xfId="2" applyFont="1" applyFill="1" applyAlignment="1">
      <alignment horizontal="right" vertical="center" wrapText="1"/>
    </xf>
    <xf numFmtId="43" fontId="3" fillId="0" borderId="0" xfId="8"/>
    <xf numFmtId="43" fontId="3" fillId="0" borderId="0" xfId="8" applyFill="1"/>
    <xf numFmtId="9" fontId="3" fillId="0" borderId="0" xfId="1" applyFill="1"/>
    <xf numFmtId="164" fontId="12" fillId="0" borderId="0" xfId="2" applyNumberFormat="1" applyFont="1" applyAlignment="1">
      <alignment horizontal="right" vertical="center"/>
    </xf>
    <xf numFmtId="43" fontId="12" fillId="0" borderId="0" xfId="8" applyFont="1" applyFill="1"/>
    <xf numFmtId="2" fontId="12" fillId="0" borderId="0" xfId="2" applyNumberFormat="1" applyFont="1" applyAlignment="1">
      <alignment horizontal="right"/>
    </xf>
    <xf numFmtId="2" fontId="12" fillId="0" borderId="0" xfId="2" applyNumberFormat="1" applyFont="1"/>
    <xf numFmtId="0" fontId="8" fillId="3" borderId="0" xfId="2" applyFont="1" applyFill="1" applyAlignment="1">
      <alignment horizontal="right"/>
    </xf>
    <xf numFmtId="2" fontId="14" fillId="0" borderId="0" xfId="2" applyNumberFormat="1" applyFont="1" applyAlignment="1">
      <alignment horizontal="center" wrapText="1"/>
    </xf>
    <xf numFmtId="0" fontId="10" fillId="0" borderId="0" xfId="2" applyFont="1" applyAlignment="1">
      <alignment horizontal="right" vertical="center" wrapText="1"/>
    </xf>
    <xf numFmtId="0" fontId="10" fillId="0" borderId="0" xfId="2" applyFont="1" applyAlignment="1">
      <alignment horizontal="left" wrapText="1"/>
    </xf>
    <xf numFmtId="166" fontId="3" fillId="0" borderId="0" xfId="2" applyNumberFormat="1"/>
    <xf numFmtId="0" fontId="14" fillId="0" borderId="0" xfId="2" applyFont="1" applyAlignment="1">
      <alignment wrapText="1"/>
    </xf>
    <xf numFmtId="0" fontId="8" fillId="0" borderId="3" xfId="2" applyFont="1" applyBorder="1" applyAlignment="1">
      <alignment horizontal="left"/>
    </xf>
    <xf numFmtId="9" fontId="21" fillId="0" borderId="3" xfId="1" applyFont="1" applyFill="1" applyBorder="1"/>
    <xf numFmtId="9" fontId="14" fillId="0" borderId="3" xfId="1" applyFont="1" applyFill="1" applyBorder="1"/>
    <xf numFmtId="9" fontId="8" fillId="0" borderId="3" xfId="1" applyFont="1" applyFill="1" applyBorder="1"/>
    <xf numFmtId="0" fontId="10" fillId="3" borderId="0" xfId="2" applyFont="1" applyFill="1" applyAlignment="1">
      <alignment horizontal="right"/>
    </xf>
    <xf numFmtId="164" fontId="8" fillId="0" borderId="3" xfId="2" applyNumberFormat="1" applyFont="1" applyBorder="1"/>
    <xf numFmtId="164" fontId="8" fillId="0" borderId="0" xfId="2" applyNumberFormat="1" applyFont="1" applyAlignment="1">
      <alignment horizontal="right" vertical="center"/>
    </xf>
    <xf numFmtId="164" fontId="8" fillId="0" borderId="0" xfId="2" applyNumberFormat="1" applyFont="1"/>
    <xf numFmtId="164" fontId="8" fillId="0" borderId="0" xfId="2" applyNumberFormat="1" applyFont="1" applyAlignment="1">
      <alignment horizontal="right"/>
    </xf>
    <xf numFmtId="0" fontId="10" fillId="0" borderId="0" xfId="2" applyFont="1" applyAlignment="1">
      <alignment horizontal="left" vertical="center"/>
    </xf>
    <xf numFmtId="0" fontId="10" fillId="0" borderId="0" xfId="2" applyFont="1" applyAlignment="1">
      <alignment horizontal="center" wrapText="1"/>
    </xf>
    <xf numFmtId="0" fontId="8" fillId="0" borderId="0" xfId="2" applyFont="1" applyAlignment="1">
      <alignment horizontal="center" vertical="center" wrapText="1"/>
    </xf>
    <xf numFmtId="0" fontId="8" fillId="3" borderId="0" xfId="2" applyFont="1" applyFill="1" applyAlignment="1">
      <alignment horizontal="center"/>
    </xf>
    <xf numFmtId="0" fontId="10" fillId="3" borderId="0" xfId="2" applyFont="1" applyFill="1" applyAlignment="1">
      <alignment horizontal="center" wrapText="1"/>
    </xf>
    <xf numFmtId="0" fontId="10" fillId="3" borderId="0" xfId="2" applyFont="1" applyFill="1" applyAlignment="1">
      <alignment horizontal="right" vertical="center" wrapText="1"/>
    </xf>
    <xf numFmtId="0" fontId="10" fillId="0" borderId="0" xfId="2" applyFont="1" applyAlignment="1">
      <alignment horizontal="center" wrapText="1"/>
    </xf>
    <xf numFmtId="0" fontId="17" fillId="3" borderId="0" xfId="2" applyFont="1" applyFill="1" applyAlignment="1">
      <alignment horizontal="center" wrapText="1"/>
    </xf>
    <xf numFmtId="0" fontId="14" fillId="0" borderId="0" xfId="2" applyFont="1" applyAlignment="1">
      <alignment horizontal="center" wrapText="1"/>
    </xf>
    <xf numFmtId="0" fontId="10" fillId="3" borderId="0" xfId="2" applyFont="1" applyFill="1" applyAlignment="1">
      <alignment horizontal="center" vertical="center"/>
    </xf>
    <xf numFmtId="0" fontId="8" fillId="0" borderId="0" xfId="2" applyFont="1" applyBorder="1" applyAlignment="1">
      <alignment horizontal="left"/>
    </xf>
    <xf numFmtId="9" fontId="14" fillId="0" borderId="0" xfId="1" applyFont="1" applyFill="1" applyBorder="1"/>
    <xf numFmtId="0" fontId="10" fillId="3" borderId="0" xfId="2" applyFont="1" applyFill="1" applyAlignment="1">
      <alignment wrapText="1"/>
    </xf>
    <xf numFmtId="0" fontId="3" fillId="0" borderId="0" xfId="2" applyBorder="1"/>
    <xf numFmtId="0" fontId="10" fillId="3" borderId="0" xfId="2" applyFont="1" applyFill="1" applyAlignment="1">
      <alignment horizontal="center" vertical="center" wrapText="1"/>
    </xf>
    <xf numFmtId="0" fontId="17" fillId="3" borderId="0" xfId="2" applyFont="1" applyFill="1" applyAlignment="1">
      <alignment horizontal="center" vertical="center" wrapText="1"/>
    </xf>
  </cellXfs>
  <cellStyles count="11">
    <cellStyle name="01_Zellen_Orange_rechtsbuendig" xfId="7" xr:uid="{34C7A0FC-022F-4C8A-B170-C9D286DDCAFF}"/>
    <cellStyle name="Komma" xfId="8" builtinId="3"/>
    <cellStyle name="Link 2" xfId="3" xr:uid="{C17373A2-E936-4335-924F-4F5CE1301A7D}"/>
    <cellStyle name="Prozent" xfId="1" builtinId="5"/>
    <cellStyle name="Prozent 2" xfId="4" xr:uid="{11BC1E34-0ACF-4FFF-A642-10C5460A3E2D}"/>
    <cellStyle name="Prozent 2 2" xfId="6" xr:uid="{6347451E-F15E-4B86-A26A-DC5D3D5C079D}"/>
    <cellStyle name="Prozent 3" xfId="9" xr:uid="{46511F02-D2FE-4392-86D3-D63303076806}"/>
    <cellStyle name="Standard" xfId="0" builtinId="0"/>
    <cellStyle name="Standard 2" xfId="2" xr:uid="{D930A222-B21A-4575-913F-5BC2410CCD76}"/>
    <cellStyle name="Standard 3" xfId="5" xr:uid="{53548E66-4FD4-4932-A194-970425CA799A}"/>
    <cellStyle name="Standard 4" xfId="10" xr:uid="{3D7090CB-CEDB-4C4E-BA2F-F6F1E140D175}"/>
  </cellStyles>
  <dxfs count="0"/>
  <tableStyles count="0" defaultTableStyle="TableStyleMedium2" defaultPivotStyle="PivotStyleLight16"/>
  <colors>
    <mruColors>
      <color rgb="FFEDD15A"/>
      <color rgb="FFA9D18E"/>
      <color rgb="FFF47769"/>
      <color rgb="FFFAC496"/>
      <color rgb="FF6C84B5"/>
      <color rgb="FFC6AF98"/>
      <color rgb="FF9C7957"/>
      <color rgb="FF495946"/>
      <color rgb="FFA7B5D3"/>
      <color rgb="FF755B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741557420641812E-2"/>
          <c:y val="8.5520745131244705E-2"/>
          <c:w val="0.95451688515871635"/>
          <c:h val="0.91447925486875525"/>
        </c:manualLayout>
      </c:layout>
      <c:lineChart>
        <c:grouping val="standard"/>
        <c:varyColors val="0"/>
        <c:ser>
          <c:idx val="1"/>
          <c:order val="0"/>
          <c:tx>
            <c:strRef>
              <c:f>'Aliments p.animaux énergétiques'!$B$34</c:f>
              <c:strCache>
                <c:ptCount val="1"/>
                <c:pt idx="0">
                  <c:v>Maïs fourrager</c:v>
                </c:pt>
              </c:strCache>
            </c:strRef>
          </c:tx>
          <c:spPr>
            <a:ln w="28575" cap="rnd" cmpd="sng" algn="ctr">
              <a:solidFill>
                <a:srgbClr val="A9D18E"/>
              </a:solidFill>
              <a:prstDash val="solid"/>
              <a:round/>
              <a:headEnd type="none" w="med" len="med"/>
              <a:tailEnd type="none" w="med" len="med"/>
            </a:ln>
            <a:effectLst/>
          </c:spPr>
          <c:marker>
            <c:symbol val="circle"/>
            <c:size val="5"/>
            <c:spPr>
              <a:solidFill>
                <a:srgbClr val="A9D18E"/>
              </a:solidFill>
              <a:ln w="9525">
                <a:solidFill>
                  <a:srgbClr val="A9D18E"/>
                </a:solidFill>
              </a:ln>
              <a:effectLst/>
            </c:spPr>
          </c:marker>
          <c:dLbls>
            <c:dLbl>
              <c:idx val="0"/>
              <c:layout>
                <c:manualLayout>
                  <c:x val="-1.416530140366094E-2"/>
                  <c:y val="3.03302207043844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EF-4EBC-939F-4A55B74FC089}"/>
                </c:ext>
              </c:extLst>
            </c:dLbl>
            <c:dLbl>
              <c:idx val="1"/>
              <c:layout>
                <c:manualLayout>
                  <c:x val="-8.9497728849501912E-2"/>
                  <c:y val="-2.31222989976619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BEF-4EBC-939F-4A55B74FC089}"/>
                </c:ext>
              </c:extLst>
            </c:dLbl>
            <c:dLbl>
              <c:idx val="2"/>
              <c:layout>
                <c:manualLayout>
                  <c:x val="-6.6336396837882575E-2"/>
                  <c:y val="3.36632119905804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BEF-4EBC-939F-4A55B74FC089}"/>
                </c:ext>
              </c:extLst>
            </c:dLbl>
            <c:dLbl>
              <c:idx val="3"/>
              <c:layout>
                <c:manualLayout>
                  <c:x val="-6.5659106251830718E-2"/>
                  <c:y val="-2.54714017537832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BEF-4EBC-939F-4A55B74FC089}"/>
                </c:ext>
              </c:extLst>
            </c:dLbl>
            <c:dLbl>
              <c:idx val="4"/>
              <c:layout>
                <c:manualLayout>
                  <c:x val="-8.0424857040515552E-3"/>
                  <c:y val="2.69972294181883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BEF-4EBC-939F-4A55B74FC089}"/>
                </c:ext>
              </c:extLst>
            </c:dLbl>
            <c:dLbl>
              <c:idx val="5"/>
              <c:layout>
                <c:manualLayout>
                  <c:x val="-6.1968858573259497E-2"/>
                  <c:y val="3.69794071002162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BEF-4EBC-939F-4A55B74FC089}"/>
                </c:ext>
              </c:extLst>
            </c:dLbl>
            <c:dLbl>
              <c:idx val="6"/>
              <c:layout>
                <c:manualLayout>
                  <c:x val="-8.1400162284536504E-2"/>
                  <c:y val="-3.63563739259304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BEF-4EBC-939F-4A55B74FC089}"/>
                </c:ext>
              </c:extLst>
            </c:dLbl>
            <c:dLbl>
              <c:idx val="7"/>
              <c:layout>
                <c:manualLayout>
                  <c:x val="-6.844595981035187E-2"/>
                  <c:y val="4.030741202149583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BEF-4EBC-939F-4A55B74FC089}"/>
                </c:ext>
              </c:extLst>
            </c:dLbl>
            <c:dLbl>
              <c:idx val="8"/>
              <c:layout>
                <c:manualLayout>
                  <c:x val="-4.4746059380908122E-2"/>
                  <c:y val="-3.63296050195374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BEF-4EBC-939F-4A55B74FC089}"/>
                </c:ext>
              </c:extLst>
            </c:dLbl>
            <c:dLbl>
              <c:idx val="9"/>
              <c:layout>
                <c:manualLayout>
                  <c:x val="-6.8433209611066234E-2"/>
                  <c:y val="-2.63524137024258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BEF-4EBC-939F-4A55B74FC089}"/>
                </c:ext>
              </c:extLst>
            </c:dLbl>
            <c:dLbl>
              <c:idx val="10"/>
              <c:layout>
                <c:manualLayout>
                  <c:x val="-6.6336396837882575E-2"/>
                  <c:y val="3.36632119905804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BEF-4EBC-939F-4A55B74FC089}"/>
                </c:ext>
              </c:extLst>
            </c:dLbl>
            <c:dLbl>
              <c:idx val="11"/>
              <c:layout>
                <c:manualLayout>
                  <c:x val="-6.6336396837882575E-2"/>
                  <c:y val="-3.6329605019537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BEF-4EBC-939F-4A55B74FC089}"/>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'Aliments p.animaux énergétiques'!$A$36:$A$49</c15:sqref>
                  </c15:fullRef>
                </c:ext>
              </c:extLst>
              <c:f>'Aliments p.animaux énergétiques'!$A$36:$A$47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'Aliments p.animaux énergétiques'!$B$36:$B$49</c15:sqref>
                  </c15:fullRef>
                </c:ext>
              </c:extLst>
              <c:f>'Aliments p.animaux énergétiques'!$B$36:$B$47</c:f>
              <c:numCache>
                <c:formatCode>#\ ###\ ##0</c:formatCode>
                <c:ptCount val="12"/>
                <c:pt idx="0">
                  <c:v>183925.163</c:v>
                </c:pt>
                <c:pt idx="1">
                  <c:v>217131.36</c:v>
                </c:pt>
                <c:pt idx="2">
                  <c:v>172450.28700000001</c:v>
                </c:pt>
                <c:pt idx="3">
                  <c:v>244711.62700000001</c:v>
                </c:pt>
                <c:pt idx="4">
                  <c:v>152450.908</c:v>
                </c:pt>
                <c:pt idx="5">
                  <c:v>132898.30100000001</c:v>
                </c:pt>
                <c:pt idx="6">
                  <c:v>135873.413</c:v>
                </c:pt>
                <c:pt idx="7">
                  <c:v>125607.223</c:v>
                </c:pt>
                <c:pt idx="8">
                  <c:v>149299.894</c:v>
                </c:pt>
                <c:pt idx="9">
                  <c:v>156845.97500000001</c:v>
                </c:pt>
                <c:pt idx="10">
                  <c:v>124159.94100000001</c:v>
                </c:pt>
                <c:pt idx="11">
                  <c:v>134272.50099999999</c:v>
                </c:pt>
              </c:numCache>
            </c:numRef>
          </c:val>
          <c:smooth val="0"/>
          <c:extLst>
            <c:ext xmlns:c16="http://schemas.microsoft.com/office/drawing/2014/chart" uri="{C3380CC4-5D6E-409C-BE32-E72D297353CC}">
              <c16:uniqueId val="{0000000E-1BEF-4EBC-939F-4A55B74FC089}"/>
            </c:ext>
          </c:extLst>
        </c:ser>
        <c:ser>
          <c:idx val="2"/>
          <c:order val="1"/>
          <c:tx>
            <c:strRef>
              <c:f>'Aliments p.animaux énergétiques'!$C$34</c:f>
              <c:strCache>
                <c:ptCount val="1"/>
                <c:pt idx="0">
                  <c:v>Blé fourrager</c:v>
                </c:pt>
              </c:strCache>
            </c:strRef>
          </c:tx>
          <c:spPr>
            <a:ln w="28575" cap="rnd" cmpd="sng" algn="ctr">
              <a:solidFill>
                <a:srgbClr val="F47769"/>
              </a:solidFill>
              <a:prstDash val="solid"/>
              <a:round/>
              <a:headEnd type="none" w="med" len="med"/>
              <a:tailEnd type="none" w="med" len="med"/>
            </a:ln>
            <a:effectLst/>
          </c:spPr>
          <c:marker>
            <c:symbol val="circle"/>
            <c:size val="5"/>
            <c:spPr>
              <a:solidFill>
                <a:srgbClr val="F47769"/>
              </a:solidFill>
              <a:ln w="9525">
                <a:solidFill>
                  <a:srgbClr val="F47769"/>
                </a:solidFill>
              </a:ln>
              <a:effectLst/>
            </c:spPr>
          </c:marker>
          <c:dLbls>
            <c:dLbl>
              <c:idx val="1"/>
              <c:layout>
                <c:manualLayout>
                  <c:x val="-8.0424857040515552E-3"/>
                  <c:y val="3.3329912861954775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BEF-4EBC-939F-4A55B74FC089}"/>
                </c:ext>
              </c:extLst>
            </c:dLbl>
            <c:dLbl>
              <c:idx val="2"/>
              <c:layout>
                <c:manualLayout>
                  <c:x val="-3.6109924398118345E-2"/>
                  <c:y val="-3.6329605019537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BEF-4EBC-939F-4A55B74FC089}"/>
                </c:ext>
              </c:extLst>
            </c:dLbl>
            <c:dLbl>
              <c:idx val="4"/>
              <c:layout>
                <c:manualLayout>
                  <c:x val="-0.11383513924322637"/>
                  <c:y val="-2.9663622447145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BEF-4EBC-939F-4A55B74FC089}"/>
                </c:ext>
              </c:extLst>
            </c:dLbl>
            <c:dLbl>
              <c:idx val="5"/>
              <c:layout>
                <c:manualLayout>
                  <c:x val="-6.8495430583580028E-2"/>
                  <c:y val="2.69972294181883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BEF-4EBC-939F-4A55B74FC089}"/>
                </c:ext>
              </c:extLst>
            </c:dLbl>
            <c:dLbl>
              <c:idx val="7"/>
              <c:layout>
                <c:manualLayout>
                  <c:x val="-9.4403835531949365E-2"/>
                  <c:y val="3.699620327677658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BEF-4EBC-939F-4A55B74FC089}"/>
                </c:ext>
              </c:extLst>
            </c:dLbl>
            <c:dLbl>
              <c:idx val="9"/>
              <c:layout>
                <c:manualLayout>
                  <c:x val="-8.7926734294857048E-2"/>
                  <c:y val="-3.63296050195373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1BEF-4EBC-939F-4A55B74FC089}"/>
                </c:ext>
              </c:extLst>
            </c:dLbl>
            <c:dLbl>
              <c:idx val="10"/>
              <c:layout>
                <c:manualLayout>
                  <c:x val="-9.2244801786251926E-2"/>
                  <c:y val="3.03302207043844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1BEF-4EBC-939F-4A55B74FC089}"/>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'Aliments p.animaux énergétiques'!$A$36:$A$49</c15:sqref>
                  </c15:fullRef>
                </c:ext>
              </c:extLst>
              <c:f>'Aliments p.animaux énergétiques'!$A$36:$A$47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'Aliments p.animaux énergétiques'!$C$36:$C$49</c15:sqref>
                  </c15:fullRef>
                </c:ext>
              </c:extLst>
              <c:f>'Aliments p.animaux énergétiques'!$C$36:$C$47</c:f>
              <c:numCache>
                <c:formatCode>#\ ###\ ##0</c:formatCode>
                <c:ptCount val="12"/>
                <c:pt idx="0">
                  <c:v>303562.45899999997</c:v>
                </c:pt>
                <c:pt idx="1">
                  <c:v>243990.41099999999</c:v>
                </c:pt>
                <c:pt idx="2">
                  <c:v>254309.96</c:v>
                </c:pt>
                <c:pt idx="3">
                  <c:v>313518.05900000001</c:v>
                </c:pt>
                <c:pt idx="4">
                  <c:v>233932.79500000001</c:v>
                </c:pt>
                <c:pt idx="5">
                  <c:v>209052.45600000001</c:v>
                </c:pt>
                <c:pt idx="6">
                  <c:v>219007.20199999999</c:v>
                </c:pt>
                <c:pt idx="7">
                  <c:v>242068.43799999999</c:v>
                </c:pt>
                <c:pt idx="8">
                  <c:v>282157.42800000001</c:v>
                </c:pt>
                <c:pt idx="9">
                  <c:v>273359.20699999999</c:v>
                </c:pt>
                <c:pt idx="10">
                  <c:v>183507.981</c:v>
                </c:pt>
                <c:pt idx="11">
                  <c:v>229073.31299999999</c:v>
                </c:pt>
              </c:numCache>
            </c:numRef>
          </c:val>
          <c:smooth val="0"/>
          <c:extLst>
            <c:ext xmlns:c16="http://schemas.microsoft.com/office/drawing/2014/chart" uri="{C3380CC4-5D6E-409C-BE32-E72D297353CC}">
              <c16:uniqueId val="{00000017-1BEF-4EBC-939F-4A55B74FC089}"/>
            </c:ext>
          </c:extLst>
        </c:ser>
        <c:ser>
          <c:idx val="3"/>
          <c:order val="2"/>
          <c:tx>
            <c:strRef>
              <c:f>'Aliments p.animaux énergétiques'!$D$34</c:f>
              <c:strCache>
                <c:ptCount val="1"/>
                <c:pt idx="0">
                  <c:v>Orge fourragère</c:v>
                </c:pt>
              </c:strCache>
            </c:strRef>
          </c:tx>
          <c:spPr>
            <a:ln w="28575" cap="rnd" cmpd="sng" algn="ctr">
              <a:solidFill>
                <a:srgbClr val="EDD15A"/>
              </a:solidFill>
              <a:prstDash val="solid"/>
              <a:round/>
              <a:headEnd type="none" w="med" len="med"/>
              <a:tailEnd type="none" w="med" len="med"/>
            </a:ln>
            <a:effectLst/>
          </c:spPr>
          <c:marker>
            <c:symbol val="circle"/>
            <c:size val="5"/>
            <c:spPr>
              <a:solidFill>
                <a:srgbClr val="EDD15A"/>
              </a:solidFill>
              <a:ln w="9525">
                <a:solidFill>
                  <a:srgbClr val="EDD15A"/>
                </a:solidFill>
              </a:ln>
              <a:effectLst/>
            </c:spPr>
          </c:marker>
          <c:dLbls>
            <c:dLbl>
              <c:idx val="1"/>
              <c:layout>
                <c:manualLayout>
                  <c:x val="-7.8794021550556842E-2"/>
                  <c:y val="-3.36632119905804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1BEF-4EBC-939F-4A55B74FC089}"/>
                </c:ext>
              </c:extLst>
            </c:dLbl>
            <c:dLbl>
              <c:idx val="3"/>
              <c:layout>
                <c:manualLayout>
                  <c:x val="-6.1521751584977274E-2"/>
                  <c:y val="-3.03302207043844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1BEF-4EBC-939F-4A55B74FC089}"/>
                </c:ext>
              </c:extLst>
            </c:dLbl>
            <c:dLbl>
              <c:idx val="6"/>
              <c:layout>
                <c:manualLayout>
                  <c:x val="-6.1521751584977274E-2"/>
                  <c:y val="-3.03302207043844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1BEF-4EBC-939F-4A55B74FC089}"/>
                </c:ext>
              </c:extLst>
            </c:dLbl>
            <c:dLbl>
              <c:idx val="7"/>
              <c:layout>
                <c:manualLayout>
                  <c:x val="-5.9362717839279829E-2"/>
                  <c:y val="2.96636224471450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1BEF-4EBC-939F-4A55B74FC089}"/>
                </c:ext>
              </c:extLst>
            </c:dLbl>
            <c:dLbl>
              <c:idx val="8"/>
              <c:layout>
                <c:manualLayout>
                  <c:x val="-5.936271783927987E-2"/>
                  <c:y val="-3.366321199058049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1BEF-4EBC-939F-4A55B74FC089}"/>
                </c:ext>
              </c:extLst>
            </c:dLbl>
            <c:dLbl>
              <c:idx val="9"/>
              <c:layout>
                <c:manualLayout>
                  <c:x val="-5.9362717839279849E-2"/>
                  <c:y val="3.966259630573345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1BEF-4EBC-939F-4A55B74FC089}"/>
                </c:ext>
              </c:extLst>
            </c:dLbl>
            <c:dLbl>
              <c:idx val="10"/>
              <c:layout>
                <c:manualLayout>
                  <c:x val="-9.0684554659356112E-2"/>
                  <c:y val="4.299594701893613E-2"/>
                </c:manualLayout>
              </c:layout>
              <c:dLblPos val="r"/>
              <c:showLegendKey val="0"/>
              <c:showVal val="1"/>
              <c:showCatName val="0"/>
              <c:showSerName val="0"/>
              <c:showPercent val="0"/>
              <c:showBubbleSize val="0"/>
              <c:extLst>
                <c:ext xmlns:c15="http://schemas.microsoft.com/office/drawing/2012/chart" uri="{CE6537A1-D6FC-4f65-9D91-7224C49458BB}">
                  <c15:layout>
                    <c:manualLayout>
                      <c:w val="0.11010225339976901"/>
                      <c:h val="5.5994166394211307E-2"/>
                    </c:manualLayout>
                  </c15:layout>
                </c:ext>
                <c:ext xmlns:c16="http://schemas.microsoft.com/office/drawing/2014/chart" uri="{C3380CC4-5D6E-409C-BE32-E72D297353CC}">
                  <c16:uniqueId val="{0000001F-1BEF-4EBC-939F-4A55B74FC089}"/>
                </c:ext>
              </c:extLst>
            </c:dLbl>
            <c:spPr>
              <a:noFill/>
              <a:ln>
                <a:noFill/>
              </a:ln>
              <a:effectLst/>
            </c:spPr>
            <c:txPr>
              <a:bodyPr rot="0" spcFirstLastPara="1" vertOverflow="ellipsis" vert="horz" wrap="square" lIns="38100" tIns="19050" rIns="38100" bIns="19050" anchor="ctr" anchorCtr="1">
                <a:spAutoFit/>
              </a:bodyPr>
              <a:lstStyle/>
              <a:p>
                <a:pPr>
                  <a:defRPr sz="115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'Aliments p.animaux énergétiques'!$A$36:$A$49</c15:sqref>
                  </c15:fullRef>
                </c:ext>
              </c:extLst>
              <c:f>'Aliments p.animaux énergétiques'!$A$36:$A$47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'Aliments p.animaux énergétiques'!$D$36:$D$49</c15:sqref>
                  </c15:fullRef>
                </c:ext>
              </c:extLst>
              <c:f>'Aliments p.animaux énergétiques'!$D$36:$D$47</c:f>
              <c:numCache>
                <c:formatCode>#\ ###\ ##0</c:formatCode>
                <c:ptCount val="12"/>
                <c:pt idx="0">
                  <c:v>75406.248000000007</c:v>
                </c:pt>
                <c:pt idx="1">
                  <c:v>52509.275999999998</c:v>
                </c:pt>
                <c:pt idx="2">
                  <c:v>31403.486000000001</c:v>
                </c:pt>
                <c:pt idx="3">
                  <c:v>74274.672000000006</c:v>
                </c:pt>
                <c:pt idx="4">
                  <c:v>47281.197</c:v>
                </c:pt>
                <c:pt idx="5">
                  <c:v>31770.857</c:v>
                </c:pt>
                <c:pt idx="6">
                  <c:v>39798.932999999997</c:v>
                </c:pt>
                <c:pt idx="7">
                  <c:v>21165.687999999998</c:v>
                </c:pt>
                <c:pt idx="8">
                  <c:v>65023.531000000003</c:v>
                </c:pt>
                <c:pt idx="9">
                  <c:v>25719.085999999999</c:v>
                </c:pt>
                <c:pt idx="10">
                  <c:v>59645.076000000001</c:v>
                </c:pt>
                <c:pt idx="11">
                  <c:v>82037.758000000002</c:v>
                </c:pt>
              </c:numCache>
            </c:numRef>
          </c:val>
          <c:smooth val="0"/>
          <c:extLst>
            <c:ext xmlns:c16="http://schemas.microsoft.com/office/drawing/2014/chart" uri="{C3380CC4-5D6E-409C-BE32-E72D297353CC}">
              <c16:uniqueId val="{00000020-1BEF-4EBC-939F-4A55B74FC089}"/>
            </c:ext>
          </c:extLst>
        </c:ser>
        <c:dLbls>
          <c:showLegendKey val="0"/>
          <c:showVal val="0"/>
          <c:showCatName val="0"/>
          <c:showSerName val="0"/>
          <c:showPercent val="0"/>
          <c:showBubbleSize val="0"/>
        </c:dLbls>
        <c:marker val="1"/>
        <c:smooth val="0"/>
        <c:axId val="200614831"/>
        <c:axId val="200613391"/>
        <c:extLst/>
      </c:lineChart>
      <c:catAx>
        <c:axId val="200614831"/>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200613391"/>
        <c:crosses val="autoZero"/>
        <c:auto val="1"/>
        <c:lblAlgn val="ctr"/>
        <c:lblOffset val="100"/>
        <c:noMultiLvlLbl val="0"/>
      </c:catAx>
      <c:valAx>
        <c:axId val="200613391"/>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200614831"/>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10727705531853508"/>
          <c:y val="1.3547840812870448E-2"/>
          <c:w val="0.89272310883952399"/>
          <c:h val="6.6797315021163484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19092307758556E-2"/>
          <c:y val="5.9384011204085319E-2"/>
          <c:w val="0.95451419896846812"/>
          <c:h val="0.84165110531516052"/>
        </c:manualLayout>
      </c:layout>
      <c:lineChart>
        <c:grouping val="standard"/>
        <c:varyColors val="0"/>
        <c:ser>
          <c:idx val="4"/>
          <c:order val="0"/>
          <c:tx>
            <c:strRef>
              <c:f>'Évolution des prix'!$B$34</c:f>
              <c:strCache>
                <c:ptCount val="1"/>
                <c:pt idx="0">
                  <c:v>Résidus de la production d’huile de soja</c:v>
                </c:pt>
              </c:strCache>
            </c:strRef>
          </c:tx>
          <c:spPr>
            <a:ln w="28575" cap="rnd">
              <a:solidFill>
                <a:srgbClr val="C6AF98"/>
              </a:solidFill>
              <a:round/>
            </a:ln>
            <a:effectLst/>
          </c:spPr>
          <c:marker>
            <c:symbol val="circle"/>
            <c:size val="5"/>
            <c:spPr>
              <a:solidFill>
                <a:srgbClr val="C6AF98"/>
              </a:solidFill>
              <a:ln w="9525">
                <a:solidFill>
                  <a:srgbClr val="C6AF9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'Évolution des prix'!$A$16:$A$29</c15:sqref>
                  </c15:fullRef>
                </c:ext>
              </c:extLst>
              <c:f>'Évolution des prix'!$A$16:$A$27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'Évolution des prix'!$B$36:$B$49</c15:sqref>
                  </c15:fullRef>
                </c:ext>
              </c:extLst>
              <c:f>'Évolution des prix'!$B$36:$B$47</c:f>
              <c:numCache>
                <c:formatCode>0.0</c:formatCode>
                <c:ptCount val="12"/>
                <c:pt idx="0">
                  <c:v>52.719814729632951</c:v>
                </c:pt>
                <c:pt idx="1">
                  <c:v>58.741522509014885</c:v>
                </c:pt>
                <c:pt idx="2">
                  <c:v>68.131508779683486</c:v>
                </c:pt>
                <c:pt idx="3">
                  <c:v>76.283732040690182</c:v>
                </c:pt>
                <c:pt idx="4">
                  <c:v>59.087957728129481</c:v>
                </c:pt>
                <c:pt idx="5">
                  <c:v>48.723378489130603</c:v>
                </c:pt>
                <c:pt idx="6">
                  <c:v>52.655742900816293</c:v>
                </c:pt>
                <c:pt idx="7">
                  <c:v>57.004975567038855</c:v>
                </c:pt>
                <c:pt idx="8">
                  <c:v>51.913553082009919</c:v>
                </c:pt>
                <c:pt idx="9">
                  <c:v>50.403715760687071</c:v>
                </c:pt>
                <c:pt idx="10">
                  <c:v>53.973439204838144</c:v>
                </c:pt>
                <c:pt idx="11">
                  <c:v>64.615131748319357</c:v>
                </c:pt>
              </c:numCache>
            </c:numRef>
          </c:val>
          <c:smooth val="0"/>
          <c:extLst xmlns:star_td="http://www.star-group.net/schemas/transit/filters/textdata">
            <c:ext xmlns:c16="http://schemas.microsoft.com/office/drawing/2014/chart" uri="{C3380CC4-5D6E-409C-BE32-E72D297353CC}">
              <c16:uniqueId val="{00000004-F61C-454A-9BB2-5F5990FE925F}"/>
            </c:ext>
          </c:extLst>
        </c:ser>
        <c:ser>
          <c:idx val="5"/>
          <c:order val="1"/>
          <c:tx>
            <c:strRef>
              <c:f>'Évolution des prix'!$C$34</c:f>
              <c:strCache>
                <c:ptCount val="1"/>
                <c:pt idx="0">
                  <c:v>Résidus de la production d’huile de colza</c:v>
                </c:pt>
              </c:strCache>
            </c:strRef>
          </c:tx>
          <c:spPr>
            <a:ln w="28575" cap="rnd">
              <a:solidFill>
                <a:srgbClr val="6C84B5"/>
              </a:solidFill>
              <a:round/>
            </a:ln>
            <a:effectLst/>
          </c:spPr>
          <c:marker>
            <c:symbol val="circle"/>
            <c:size val="5"/>
            <c:spPr>
              <a:solidFill>
                <a:srgbClr val="6C84B5"/>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'Évolution des prix'!$A$16:$A$29</c15:sqref>
                  </c15:fullRef>
                </c:ext>
              </c:extLst>
              <c:f>'Évolution des prix'!$A$16:$A$27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'Évolution des prix'!$C$36:$C$49</c15:sqref>
                  </c15:fullRef>
                </c:ext>
              </c:extLst>
              <c:f>'Évolution des prix'!$C$36:$C$47</c:f>
              <c:numCache>
                <c:formatCode>0.0</c:formatCode>
                <c:ptCount val="12"/>
                <c:pt idx="0">
                  <c:v>28.742226118110864</c:v>
                </c:pt>
                <c:pt idx="1">
                  <c:v>30.613777528690093</c:v>
                </c:pt>
                <c:pt idx="2">
                  <c:v>35.272373500683045</c:v>
                </c:pt>
                <c:pt idx="3">
                  <c:v>39.286773430297004</c:v>
                </c:pt>
                <c:pt idx="4">
                  <c:v>32.526323646885423</c:v>
                </c:pt>
                <c:pt idx="5">
                  <c:v>28.403417715587604</c:v>
                </c:pt>
                <c:pt idx="6">
                  <c:v>28.550355559835928</c:v>
                </c:pt>
                <c:pt idx="7">
                  <c:v>29.052068364033712</c:v>
                </c:pt>
                <c:pt idx="8">
                  <c:v>25.125641573291084</c:v>
                </c:pt>
                <c:pt idx="9">
                  <c:v>25.274563751982392</c:v>
                </c:pt>
                <c:pt idx="10">
                  <c:v>27.110027276213742</c:v>
                </c:pt>
                <c:pt idx="11">
                  <c:v>30.324839496325222</c:v>
                </c:pt>
              </c:numCache>
            </c:numRef>
          </c:val>
          <c:smooth val="0"/>
          <c:extLst xmlns:star_td="http://www.star-group.net/schemas/transit/filters/textdata">
            <c:ext xmlns:c16="http://schemas.microsoft.com/office/drawing/2014/chart" uri="{C3380CC4-5D6E-409C-BE32-E72D297353CC}">
              <c16:uniqueId val="{00000005-F61C-454A-9BB2-5F5990FE925F}"/>
            </c:ext>
          </c:extLst>
        </c:ser>
        <c:ser>
          <c:idx val="6"/>
          <c:order val="2"/>
          <c:tx>
            <c:strRef>
              <c:f>'Évolution des prix'!$D$34</c:f>
              <c:strCache>
                <c:ptCount val="1"/>
                <c:pt idx="0">
                  <c:v>Résidus de la production d’amidon</c:v>
                </c:pt>
              </c:strCache>
            </c:strRef>
          </c:tx>
          <c:spPr>
            <a:ln w="28575" cap="rnd">
              <a:solidFill>
                <a:srgbClr val="FAC496"/>
              </a:solidFill>
              <a:round/>
            </a:ln>
            <a:effectLst/>
          </c:spPr>
          <c:marker>
            <c:symbol val="circle"/>
            <c:size val="5"/>
            <c:spPr>
              <a:solidFill>
                <a:srgbClr val="FAC496"/>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'Évolution des prix'!$A$16:$A$29</c15:sqref>
                  </c15:fullRef>
                </c:ext>
              </c:extLst>
              <c:f>'Évolution des prix'!$A$16:$A$27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'Évolution des prix'!$D$36:$D$49</c15:sqref>
                  </c15:fullRef>
                </c:ext>
              </c:extLst>
              <c:f>'Évolution des prix'!$D$36:$D$47</c:f>
              <c:numCache>
                <c:formatCode>0.0</c:formatCode>
                <c:ptCount val="12"/>
                <c:pt idx="0">
                  <c:v>74.466052819910416</c:v>
                </c:pt>
                <c:pt idx="1">
                  <c:v>73.894651103642843</c:v>
                </c:pt>
                <c:pt idx="2">
                  <c:v>85.101827515939121</c:v>
                </c:pt>
                <c:pt idx="3">
                  <c:v>98.895955030794426</c:v>
                </c:pt>
                <c:pt idx="4">
                  <c:v>72.569834312769657</c:v>
                </c:pt>
                <c:pt idx="5">
                  <c:v>65.272251402967839</c:v>
                </c:pt>
                <c:pt idx="6">
                  <c:v>63.935166016824532</c:v>
                </c:pt>
                <c:pt idx="7">
                  <c:v>65.551405887598648</c:v>
                </c:pt>
                <c:pt idx="8">
                  <c:v>65.366165947773581</c:v>
                </c:pt>
                <c:pt idx="9">
                  <c:v>64.401072852812362</c:v>
                </c:pt>
                <c:pt idx="10">
                  <c:v>72.99466005368464</c:v>
                </c:pt>
                <c:pt idx="11">
                  <c:v>80.816397962778822</c:v>
                </c:pt>
              </c:numCache>
            </c:numRef>
          </c:val>
          <c:smooth val="0"/>
          <c:extLst xmlns:star_td="http://www.star-group.net/schemas/transit/filters/textdata">
            <c:ext xmlns:c16="http://schemas.microsoft.com/office/drawing/2014/chart" uri="{C3380CC4-5D6E-409C-BE32-E72D297353CC}">
              <c16:uniqueId val="{00000006-F61C-454A-9BB2-5F5990FE925F}"/>
            </c:ext>
          </c:extLst>
        </c:ser>
        <c:dLbls>
          <c:dLblPos val="t"/>
          <c:showLegendKey val="0"/>
          <c:showVal val="1"/>
          <c:showCatName val="0"/>
          <c:showSerName val="0"/>
          <c:showPercent val="0"/>
          <c:showBubbleSize val="0"/>
        </c:dLbls>
        <c:marker val="1"/>
        <c:smooth val="0"/>
        <c:axId val="1025521344"/>
        <c:axId val="1025521824"/>
        <c:extLst xmlns:star_td="http://www.star-group.net/schemas/transit/filters/textdata"/>
      </c:lineChart>
      <c:catAx>
        <c:axId val="102552134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1"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crossAx val="1025521824"/>
        <c:crosses val="autoZero"/>
        <c:auto val="1"/>
        <c:lblAlgn val="ctr"/>
        <c:lblOffset val="100"/>
        <c:noMultiLvlLbl val="0"/>
      </c:catAx>
      <c:valAx>
        <c:axId val="1025521824"/>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0"/>
        <c:majorTickMark val="out"/>
        <c:minorTickMark val="none"/>
        <c:tickLblPos val="nextTo"/>
        <c:crossAx val="1025521344"/>
        <c:crosses val="max"/>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2.0336904034633585E-3"/>
          <c:y val="5.5604945108099185E-2"/>
          <c:w val="0.52455340474432255"/>
          <c:h val="0.15250820933838929"/>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legend>
    <c:plotVisOnly val="1"/>
    <c:dispBlanksAs val="gap"/>
    <c:showDLblsOverMax val="0"/>
    <c:extLst xmlns:star_td="http://www.star-group.net/schemas/transit/filters/textdata">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b="1">
          <a:latin typeface="Noto Sans" panose="020B0502040504020204" pitchFamily="34" charset="0"/>
          <a:ea typeface="Noto Sans" panose="020B0502040504020204" pitchFamily="34" charset="0"/>
          <a:cs typeface="Noto Sans" panose="020B0502040504020204" pitchFamily="34" charset="0"/>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19092307758556E-2"/>
          <c:y val="5.9384011204085319E-2"/>
          <c:w val="0.95451419896846812"/>
          <c:h val="0.84165110531516052"/>
        </c:manualLayout>
      </c:layout>
      <c:lineChart>
        <c:grouping val="standard"/>
        <c:varyColors val="0"/>
        <c:ser>
          <c:idx val="0"/>
          <c:order val="0"/>
          <c:tx>
            <c:strRef>
              <c:f>'Évolution des prix'!$B$54</c:f>
              <c:strCache>
                <c:ptCount val="1"/>
                <c:pt idx="0">
                  <c:v>Maïs fourrager</c:v>
                </c:pt>
              </c:strCache>
            </c:strRef>
          </c:tx>
          <c:spPr>
            <a:ln w="28575" cap="rnd">
              <a:solidFill>
                <a:srgbClr val="A9D18E"/>
              </a:solidFill>
              <a:round/>
            </a:ln>
            <a:effectLst/>
          </c:spPr>
          <c:marker>
            <c:symbol val="circle"/>
            <c:size val="5"/>
            <c:spPr>
              <a:solidFill>
                <a:srgbClr val="A9D18E"/>
              </a:solidFill>
              <a:ln w="9525">
                <a:noFill/>
              </a:ln>
              <a:effectLst/>
            </c:spPr>
          </c:marker>
          <c:dLbls>
            <c:dLbl>
              <c:idx val="0"/>
              <c:layout>
                <c:manualLayout>
                  <c:x val="-2.0869914848501186E-2"/>
                  <c:y val="-2.0684407693734922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2A-385E-4C31-8166-F71A897E2BB1}"/>
                </c:ext>
              </c:extLst>
            </c:dLbl>
            <c:dLbl>
              <c:idx val="1"/>
              <c:layout>
                <c:manualLayout>
                  <c:x val="-2.0934574281012783E-2"/>
                  <c:y val="-2.2830503236020042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2B-385E-4C31-8166-F71A897E2BB1}"/>
                </c:ext>
              </c:extLst>
            </c:dLbl>
            <c:dLbl>
              <c:idx val="2"/>
              <c:layout>
                <c:manualLayout>
                  <c:x val="-5.7163912142752626E-2"/>
                  <c:y val="3.378335597896516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2C-385E-4C31-8166-F71A897E2BB1}"/>
                </c:ext>
              </c:extLst>
            </c:dLbl>
            <c:dLbl>
              <c:idx val="3"/>
              <c:layout>
                <c:manualLayout>
                  <c:x val="-4.1657842178358634E-2"/>
                  <c:y val="-2.4104526854101464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2D-385E-4C31-8166-F71A897E2BB1}"/>
                </c:ext>
              </c:extLst>
            </c:dLbl>
            <c:dLbl>
              <c:idx val="4"/>
              <c:layout>
                <c:manualLayout>
                  <c:x val="-2.53038191101836E-2"/>
                  <c:y val="2.889397321748648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2E-385E-4C31-8166-F71A897E2BB1}"/>
                </c:ext>
              </c:extLst>
            </c:dLbl>
            <c:dLbl>
              <c:idx val="5"/>
              <c:layout>
                <c:manualLayout>
                  <c:x val="-4.3583069374394108E-2"/>
                  <c:y val="2.5739689288252141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2F-385E-4C31-8166-F71A897E2BB1}"/>
                </c:ext>
              </c:extLst>
            </c:dLbl>
            <c:dLbl>
              <c:idx val="6"/>
              <c:layout>
                <c:manualLayout>
                  <c:x val="-3.1722919765123751E-2"/>
                  <c:y val="-2.792130306473832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0-385E-4C31-8166-F71A897E2BB1}"/>
                </c:ext>
              </c:extLst>
            </c:dLbl>
            <c:dLbl>
              <c:idx val="7"/>
              <c:layout>
                <c:manualLayout>
                  <c:x val="-3.9528894262734857E-2"/>
                  <c:y val="-1.8084517072247449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1-385E-4C31-8166-F71A897E2BB1}"/>
                </c:ext>
              </c:extLst>
            </c:dLbl>
            <c:dLbl>
              <c:idx val="8"/>
              <c:layout>
                <c:manualLayout>
                  <c:x val="-4.0021103913249319E-2"/>
                  <c:y val="3.0462070165940748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55-385E-4C31-8166-F71A897E2BB1}"/>
                </c:ext>
              </c:extLst>
            </c:dLbl>
            <c:dLbl>
              <c:idx val="9"/>
              <c:layout>
                <c:manualLayout>
                  <c:x val="-3.6988336519403343E-2"/>
                  <c:y val="-2.9151425262906632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2-385E-4C31-8166-F71A897E2BB1}"/>
                </c:ext>
              </c:extLst>
            </c:dLbl>
            <c:dLbl>
              <c:idx val="10"/>
              <c:layout>
                <c:manualLayout>
                  <c:x val="-4.0998848150079099E-2"/>
                  <c:y val="-1.9878518814626364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3-385E-4C31-8166-F71A897E2BB1}"/>
                </c:ext>
              </c:extLst>
            </c:dLbl>
            <c:dLbl>
              <c:idx val="11"/>
              <c:layout>
                <c:manualLayout>
                  <c:x val="-3.0922961755318154E-2"/>
                  <c:y val="2.8234790088338922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4-385E-4C31-8166-F71A897E2B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'Évolution des prix'!$A$55:$A$66</c:f>
              <c:numCache>
                <c:formatCode>General</c:formatCod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numCache>
            </c:numRef>
          </c:cat>
          <c:val>
            <c:numRef>
              <c:f>'Évolution des prix'!$B$55:$B$66</c:f>
              <c:numCache>
                <c:formatCode>0.00</c:formatCode>
                <c:ptCount val="12"/>
                <c:pt idx="0">
                  <c:v>38.479999999999997</c:v>
                </c:pt>
                <c:pt idx="1">
                  <c:v>38.43</c:v>
                </c:pt>
                <c:pt idx="2">
                  <c:v>38.74</c:v>
                </c:pt>
                <c:pt idx="3">
                  <c:v>41.46</c:v>
                </c:pt>
                <c:pt idx="4">
                  <c:v>38.590000000000003</c:v>
                </c:pt>
                <c:pt idx="5">
                  <c:v>38.24</c:v>
                </c:pt>
                <c:pt idx="6">
                  <c:v>38.619999999999997</c:v>
                </c:pt>
                <c:pt idx="7">
                  <c:v>38.43</c:v>
                </c:pt>
                <c:pt idx="8">
                  <c:v>38.5</c:v>
                </c:pt>
                <c:pt idx="9">
                  <c:v>38.65</c:v>
                </c:pt>
                <c:pt idx="10">
                  <c:v>38.9</c:v>
                </c:pt>
                <c:pt idx="11">
                  <c:v>38.58</c:v>
                </c:pt>
              </c:numCache>
            </c:numRef>
          </c:val>
          <c:smooth val="0"/>
          <c:extLst xmlns:star_td="http://www.star-group.net/schemas/transit/filters/textdata">
            <c:ext xmlns:c16="http://schemas.microsoft.com/office/drawing/2014/chart" uri="{C3380CC4-5D6E-409C-BE32-E72D297353CC}">
              <c16:uniqueId val="{00000035-385E-4C31-8166-F71A897E2BB1}"/>
            </c:ext>
          </c:extLst>
        </c:ser>
        <c:ser>
          <c:idx val="1"/>
          <c:order val="1"/>
          <c:tx>
            <c:strRef>
              <c:f>'Évolution des prix'!$C$54</c:f>
              <c:strCache>
                <c:ptCount val="1"/>
                <c:pt idx="0">
                  <c:v>Blé fourrager</c:v>
                </c:pt>
              </c:strCache>
            </c:strRef>
          </c:tx>
          <c:spPr>
            <a:ln w="28575" cap="rnd">
              <a:solidFill>
                <a:srgbClr val="F47769"/>
              </a:solidFill>
              <a:round/>
            </a:ln>
            <a:effectLst/>
          </c:spPr>
          <c:marker>
            <c:symbol val="circle"/>
            <c:size val="5"/>
            <c:spPr>
              <a:solidFill>
                <a:srgbClr val="F47769"/>
              </a:solidFill>
              <a:ln w="9525">
                <a:noFill/>
              </a:ln>
              <a:effectLst/>
            </c:spPr>
          </c:marker>
          <c:dLbls>
            <c:dLbl>
              <c:idx val="0"/>
              <c:layout>
                <c:manualLayout>
                  <c:x val="-2.5016140791341755E-2"/>
                  <c:y val="-3.1166037155602736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7-385E-4C31-8166-F71A897E2BB1}"/>
                </c:ext>
              </c:extLst>
            </c:dLbl>
            <c:dLbl>
              <c:idx val="1"/>
              <c:layout>
                <c:manualLayout>
                  <c:x val="-3.3123599313037801E-2"/>
                  <c:y val="-2.427505850029666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8-385E-4C31-8166-F71A897E2BB1}"/>
                </c:ext>
              </c:extLst>
            </c:dLbl>
            <c:dLbl>
              <c:idx val="2"/>
              <c:layout>
                <c:manualLayout>
                  <c:x val="-7.4485420019972368E-2"/>
                  <c:y val="1.2833995494699459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9-385E-4C31-8166-F71A897E2BB1}"/>
                </c:ext>
              </c:extLst>
            </c:dLbl>
            <c:dLbl>
              <c:idx val="3"/>
              <c:layout>
                <c:manualLayout>
                  <c:x val="-4.1714158458288089E-2"/>
                  <c:y val="-1.4680943673154616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A-385E-4C31-8166-F71A897E2BB1}"/>
                </c:ext>
              </c:extLst>
            </c:dLbl>
            <c:dLbl>
              <c:idx val="4"/>
              <c:layout>
                <c:manualLayout>
                  <c:x val="-6.6940161626118946E-2"/>
                  <c:y val="-2.1739365432551425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B-385E-4C31-8166-F71A897E2BB1}"/>
                </c:ext>
              </c:extLst>
            </c:dLbl>
            <c:dLbl>
              <c:idx val="5"/>
              <c:layout>
                <c:manualLayout>
                  <c:x val="-3.958968026963345E-2"/>
                  <c:y val="-2.3797658135010374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C-385E-4C31-8166-F71A897E2BB1}"/>
                </c:ext>
              </c:extLst>
            </c:dLbl>
            <c:dLbl>
              <c:idx val="6"/>
              <c:layout>
                <c:manualLayout>
                  <c:x val="-3.9123531503367379E-2"/>
                  <c:y val="1.9909183625520396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D-385E-4C31-8166-F71A897E2BB1}"/>
                </c:ext>
              </c:extLst>
            </c:dLbl>
            <c:dLbl>
              <c:idx val="7"/>
              <c:layout>
                <c:manualLayout>
                  <c:x val="-3.8290288583371822E-2"/>
                  <c:y val="-2.8882501489670091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E-385E-4C31-8166-F71A897E2BB1}"/>
                </c:ext>
              </c:extLst>
            </c:dLbl>
            <c:dLbl>
              <c:idx val="8"/>
              <c:layout>
                <c:manualLayout>
                  <c:x val="-4.3079955154984466E-2"/>
                  <c:y val="-2.7639142682482701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F-385E-4C31-8166-F71A897E2BB1}"/>
                </c:ext>
              </c:extLst>
            </c:dLbl>
            <c:dLbl>
              <c:idx val="9"/>
              <c:layout>
                <c:manualLayout>
                  <c:x val="-3.6986576259729835E-2"/>
                  <c:y val="3.2065244128295395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0-385E-4C31-8166-F71A897E2BB1}"/>
                </c:ext>
              </c:extLst>
            </c:dLbl>
            <c:dLbl>
              <c:idx val="10"/>
              <c:layout>
                <c:manualLayout>
                  <c:x val="-4.1061737427505324E-2"/>
                  <c:y val="2.8879412947565547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1-385E-4C31-8166-F71A897E2BB1}"/>
                </c:ext>
              </c:extLst>
            </c:dLbl>
            <c:dLbl>
              <c:idx val="11"/>
              <c:layout>
                <c:manualLayout>
                  <c:x val="-4.1065257946852327E-2"/>
                  <c:y val="-2.9796048122133361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2-385E-4C31-8166-F71A897E2B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'Évolution des prix'!$A$55:$A$66</c:f>
              <c:numCache>
                <c:formatCode>General</c:formatCod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numCache>
            </c:numRef>
          </c:cat>
          <c:val>
            <c:numRef>
              <c:f>'Évolution des prix'!$C$55:$C$66</c:f>
              <c:numCache>
                <c:formatCode>0.00</c:formatCode>
                <c:ptCount val="12"/>
                <c:pt idx="0">
                  <c:v>38.89</c:v>
                </c:pt>
                <c:pt idx="1">
                  <c:v>38.880000000000003</c:v>
                </c:pt>
                <c:pt idx="2">
                  <c:v>39</c:v>
                </c:pt>
                <c:pt idx="3">
                  <c:v>40.71</c:v>
                </c:pt>
                <c:pt idx="4">
                  <c:v>38.619999999999997</c:v>
                </c:pt>
                <c:pt idx="5">
                  <c:v>38.369999999999997</c:v>
                </c:pt>
                <c:pt idx="6">
                  <c:v>38.5</c:v>
                </c:pt>
                <c:pt idx="7">
                  <c:v>38.75</c:v>
                </c:pt>
                <c:pt idx="8">
                  <c:v>38.61</c:v>
                </c:pt>
                <c:pt idx="9">
                  <c:v>38.409999999999997</c:v>
                </c:pt>
                <c:pt idx="10">
                  <c:v>38.619999999999997</c:v>
                </c:pt>
                <c:pt idx="11">
                  <c:v>38.76</c:v>
                </c:pt>
              </c:numCache>
            </c:numRef>
          </c:val>
          <c:smooth val="0"/>
          <c:extLst xmlns:star_td="http://www.star-group.net/schemas/transit/filters/textdata">
            <c:ext xmlns:c16="http://schemas.microsoft.com/office/drawing/2014/chart" uri="{C3380CC4-5D6E-409C-BE32-E72D297353CC}">
              <c16:uniqueId val="{00000043-385E-4C31-8166-F71A897E2BB1}"/>
            </c:ext>
          </c:extLst>
        </c:ser>
        <c:ser>
          <c:idx val="2"/>
          <c:order val="2"/>
          <c:tx>
            <c:strRef>
              <c:f>'Évolution des prix'!$D$54</c:f>
              <c:strCache>
                <c:ptCount val="1"/>
                <c:pt idx="0">
                  <c:v>Orge fourragère</c:v>
                </c:pt>
              </c:strCache>
            </c:strRef>
          </c:tx>
          <c:spPr>
            <a:ln w="28575" cap="rnd">
              <a:solidFill>
                <a:srgbClr val="EDD15A"/>
              </a:solidFill>
              <a:round/>
            </a:ln>
            <a:effectLst/>
          </c:spPr>
          <c:marker>
            <c:symbol val="circle"/>
            <c:size val="5"/>
            <c:spPr>
              <a:solidFill>
                <a:srgbClr val="EDD15A"/>
              </a:solidFill>
              <a:ln w="9525">
                <a:noFill/>
              </a:ln>
              <a:effectLst/>
            </c:spPr>
          </c:marker>
          <c:dLbls>
            <c:dLbl>
              <c:idx val="0"/>
              <c:layout>
                <c:manualLayout>
                  <c:x val="-2.9027592730932195E-2"/>
                  <c:y val="3.1358850426979917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5-385E-4C31-8166-F71A897E2BB1}"/>
                </c:ext>
              </c:extLst>
            </c:dLbl>
            <c:dLbl>
              <c:idx val="1"/>
              <c:layout>
                <c:manualLayout>
                  <c:x val="-4.3766413548252947E-2"/>
                  <c:y val="2.7689000576454324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6-385E-4C31-8166-F71A897E2BB1}"/>
                </c:ext>
              </c:extLst>
            </c:dLbl>
            <c:dLbl>
              <c:idx val="2"/>
              <c:layout>
                <c:manualLayout>
                  <c:x val="-1.0883482098161682E-2"/>
                  <c:y val="-1.1988396788533921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7-385E-4C31-8166-F71A897E2BB1}"/>
                </c:ext>
              </c:extLst>
            </c:dLbl>
            <c:dLbl>
              <c:idx val="3"/>
              <c:layout>
                <c:manualLayout>
                  <c:x val="-3.7753888550884393E-2"/>
                  <c:y val="2.6000450485926897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8-385E-4C31-8166-F71A897E2BB1}"/>
                </c:ext>
              </c:extLst>
            </c:dLbl>
            <c:dLbl>
              <c:idx val="4"/>
              <c:layout>
                <c:manualLayout>
                  <c:x val="-9.6479832704919888E-3"/>
                  <c:y val="2.5246404992142969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9-385E-4C31-8166-F71A897E2BB1}"/>
                </c:ext>
              </c:extLst>
            </c:dLbl>
            <c:dLbl>
              <c:idx val="5"/>
              <c:layout>
                <c:manualLayout>
                  <c:x val="-3.944181845705886E-2"/>
                  <c:y val="2.8249791578560488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A-385E-4C31-8166-F71A897E2BB1}"/>
                </c:ext>
              </c:extLst>
            </c:dLbl>
            <c:dLbl>
              <c:idx val="6"/>
              <c:layout>
                <c:manualLayout>
                  <c:x val="-2.9451384668266262E-2"/>
                  <c:y val="-2.2945882344635852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B-385E-4C31-8166-F71A897E2BB1}"/>
                </c:ext>
              </c:extLst>
            </c:dLbl>
            <c:dLbl>
              <c:idx val="7"/>
              <c:layout>
                <c:manualLayout>
                  <c:x val="-4.347841393562378E-2"/>
                  <c:y val="3.0623777406123213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C-385E-4C31-8166-F71A897E2BB1}"/>
                </c:ext>
              </c:extLst>
            </c:dLbl>
            <c:dLbl>
              <c:idx val="8"/>
              <c:layout>
                <c:manualLayout>
                  <c:x val="-2.8864418078955009E-2"/>
                  <c:y val="3.1903978108413562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D-385E-4C31-8166-F71A897E2BB1}"/>
                </c:ext>
              </c:extLst>
            </c:dLbl>
            <c:dLbl>
              <c:idx val="9"/>
              <c:layout>
                <c:manualLayout>
                  <c:x val="-5.1235398245949276E-2"/>
                  <c:y val="-3.0037836846880894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E-385E-4C31-8166-F71A897E2BB1}"/>
                </c:ext>
              </c:extLst>
            </c:dLbl>
            <c:dLbl>
              <c:idx val="10"/>
              <c:layout>
                <c:manualLayout>
                  <c:x val="-3.9017161053092927E-2"/>
                  <c:y val="2.9585835583823213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4F-385E-4C31-8166-F71A897E2BB1}"/>
                </c:ext>
              </c:extLst>
            </c:dLbl>
            <c:dLbl>
              <c:idx val="11"/>
              <c:layout>
                <c:manualLayout>
                  <c:x val="-5.7292140495739614E-2"/>
                  <c:y val="2.9585835583823213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50-385E-4C31-8166-F71A897E2BB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'Évolution des prix'!$A$55:$A$66</c:f>
              <c:numCache>
                <c:formatCode>General</c:formatCod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numCache>
            </c:numRef>
          </c:cat>
          <c:val>
            <c:numRef>
              <c:f>'Évolution des prix'!$D$55:$D$66</c:f>
              <c:numCache>
                <c:formatCode>0.00</c:formatCode>
                <c:ptCount val="12"/>
                <c:pt idx="0">
                  <c:v>38.1</c:v>
                </c:pt>
                <c:pt idx="1">
                  <c:v>38.04</c:v>
                </c:pt>
                <c:pt idx="2">
                  <c:v>39.1</c:v>
                </c:pt>
                <c:pt idx="3">
                  <c:v>40.15</c:v>
                </c:pt>
                <c:pt idx="4">
                  <c:v>37.94</c:v>
                </c:pt>
                <c:pt idx="5">
                  <c:v>37.47</c:v>
                </c:pt>
                <c:pt idx="6">
                  <c:v>37.51</c:v>
                </c:pt>
                <c:pt idx="7">
                  <c:v>38.07</c:v>
                </c:pt>
                <c:pt idx="8">
                  <c:v>37.39</c:v>
                </c:pt>
                <c:pt idx="9">
                  <c:v>37.08</c:v>
                </c:pt>
                <c:pt idx="10">
                  <c:v>36.549999999999997</c:v>
                </c:pt>
                <c:pt idx="11">
                  <c:v>36.950000000000003</c:v>
                </c:pt>
              </c:numCache>
            </c:numRef>
          </c:val>
          <c:smooth val="0"/>
          <c:extLst xmlns:star_td="http://www.star-group.net/schemas/transit/filters/textdata">
            <c:ext xmlns:c16="http://schemas.microsoft.com/office/drawing/2014/chart" uri="{C3380CC4-5D6E-409C-BE32-E72D297353CC}">
              <c16:uniqueId val="{00000051-385E-4C31-8166-F71A897E2BB1}"/>
            </c:ext>
          </c:extLst>
        </c:ser>
        <c:dLbls>
          <c:dLblPos val="t"/>
          <c:showLegendKey val="0"/>
          <c:showVal val="1"/>
          <c:showCatName val="0"/>
          <c:showSerName val="0"/>
          <c:showPercent val="0"/>
          <c:showBubbleSize val="0"/>
        </c:dLbls>
        <c:marker val="1"/>
        <c:smooth val="0"/>
        <c:axId val="1025521344"/>
        <c:axId val="1025521824"/>
        <c:extLst xmlns:star_td="http://www.star-group.net/schemas/transit/filters/textdata"/>
      </c:lineChart>
      <c:catAx>
        <c:axId val="102552134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1"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crossAx val="1025521824"/>
        <c:crosses val="autoZero"/>
        <c:auto val="1"/>
        <c:lblAlgn val="ctr"/>
        <c:lblOffset val="100"/>
        <c:noMultiLvlLbl val="0"/>
      </c:catAx>
      <c:valAx>
        <c:axId val="1025521824"/>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0"/>
        <c:majorTickMark val="out"/>
        <c:minorTickMark val="none"/>
        <c:tickLblPos val="nextTo"/>
        <c:crossAx val="1025521344"/>
        <c:crosses val="max"/>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71760091756173716"/>
          <c:w val="0.29465123378891361"/>
          <c:h val="0.14619331537558691"/>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legend>
    <c:plotVisOnly val="1"/>
    <c:dispBlanksAs val="gap"/>
    <c:showDLblsOverMax val="0"/>
    <c:extLst xmlns:star_td="http://www.star-group.net/schemas/transit/filters/textdata"/>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b="1">
          <a:latin typeface="Noto Sans" panose="020B0502040504020204" pitchFamily="34" charset="0"/>
          <a:ea typeface="Noto Sans" panose="020B0502040504020204" pitchFamily="34" charset="0"/>
          <a:cs typeface="Noto Sans" panose="020B0502040504020204" pitchFamily="34" charset="0"/>
        </a:defRPr>
      </a:pPr>
      <a:endParaRPr lang="de-DE"/>
    </a:p>
  </c:tx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19092307758556E-2"/>
          <c:y val="5.9384011204085319E-2"/>
          <c:w val="0.95451419896846812"/>
          <c:h val="0.84165110531516052"/>
        </c:manualLayout>
      </c:layout>
      <c:lineChart>
        <c:grouping val="standard"/>
        <c:varyColors val="0"/>
        <c:ser>
          <c:idx val="4"/>
          <c:order val="0"/>
          <c:tx>
            <c:strRef>
              <c:f>'Évolution des prix'!$E$54</c:f>
              <c:strCache>
                <c:ptCount val="1"/>
                <c:pt idx="0">
                  <c:v>Tourteaux de soja</c:v>
                </c:pt>
              </c:strCache>
            </c:strRef>
          </c:tx>
          <c:spPr>
            <a:ln w="28575" cap="rnd">
              <a:solidFill>
                <a:srgbClr val="C6AF98"/>
              </a:solidFill>
              <a:round/>
            </a:ln>
            <a:effectLst/>
          </c:spPr>
          <c:marker>
            <c:symbol val="circle"/>
            <c:size val="5"/>
            <c:spPr>
              <a:solidFill>
                <a:srgbClr val="C6AF98"/>
              </a:solidFill>
              <a:ln w="9525">
                <a:solidFill>
                  <a:srgbClr val="C6AF98"/>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'Évolution des prix'!$A$55:$A$66</c:f>
              <c:numCache>
                <c:formatCode>General</c:formatCod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numCache>
            </c:numRef>
          </c:cat>
          <c:val>
            <c:numRef>
              <c:f>'Évolution des prix'!$E$55:$E$66</c:f>
              <c:numCache>
                <c:formatCode>0.00</c:formatCode>
                <c:ptCount val="12"/>
                <c:pt idx="0">
                  <c:v>52.25</c:v>
                </c:pt>
                <c:pt idx="1">
                  <c:v>59.43</c:v>
                </c:pt>
                <c:pt idx="2">
                  <c:v>67.05</c:v>
                </c:pt>
                <c:pt idx="3">
                  <c:v>79.28</c:v>
                </c:pt>
                <c:pt idx="4">
                  <c:v>62.4</c:v>
                </c:pt>
                <c:pt idx="5">
                  <c:v>51.06</c:v>
                </c:pt>
                <c:pt idx="6">
                  <c:v>53.99</c:v>
                </c:pt>
                <c:pt idx="7">
                  <c:v>58.95</c:v>
                </c:pt>
                <c:pt idx="8">
                  <c:v>53.83</c:v>
                </c:pt>
                <c:pt idx="9">
                  <c:v>52.07</c:v>
                </c:pt>
                <c:pt idx="10">
                  <c:v>57.23</c:v>
                </c:pt>
                <c:pt idx="11">
                  <c:v>66.91</c:v>
                </c:pt>
              </c:numCache>
            </c:numRef>
          </c:val>
          <c:smooth val="0"/>
          <c:extLst xmlns:star_td="http://www.star-group.net/schemas/transit/filters/textdata">
            <c:ext xmlns:c16="http://schemas.microsoft.com/office/drawing/2014/chart" uri="{C3380CC4-5D6E-409C-BE32-E72D297353CC}">
              <c16:uniqueId val="{0000002A-E322-42F2-9475-D2F308D0B9A1}"/>
            </c:ext>
          </c:extLst>
        </c:ser>
        <c:ser>
          <c:idx val="5"/>
          <c:order val="1"/>
          <c:tx>
            <c:strRef>
              <c:f>'Évolution des prix'!$F$54</c:f>
              <c:strCache>
                <c:ptCount val="1"/>
                <c:pt idx="0">
                  <c:v>Tourteaux d’extraction (colza)</c:v>
                </c:pt>
              </c:strCache>
            </c:strRef>
          </c:tx>
          <c:spPr>
            <a:ln w="28575" cap="rnd">
              <a:solidFill>
                <a:srgbClr val="6C84B5"/>
              </a:solidFill>
              <a:round/>
            </a:ln>
            <a:effectLst/>
          </c:spPr>
          <c:marker>
            <c:symbol val="circle"/>
            <c:size val="5"/>
            <c:spPr>
              <a:solidFill>
                <a:srgbClr val="6C84B5"/>
              </a:solidFill>
              <a:ln w="9525">
                <a:noFill/>
              </a:ln>
              <a:effectLst/>
            </c:spPr>
          </c:marker>
          <c:dLbls>
            <c:dLbl>
              <c:idx val="3"/>
              <c:layout>
                <c:manualLayout>
                  <c:x val="-4.0150445974255509E-2"/>
                  <c:y val="-2.2038317311210719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8-E322-42F2-9475-D2F308D0B9A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b"/>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'Évolution des prix'!$A$55:$A$66</c:f>
              <c:numCache>
                <c:formatCode>General</c:formatCod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numCache>
            </c:numRef>
          </c:cat>
          <c:val>
            <c:numRef>
              <c:f>'Évolution des prix'!$F$55:$F$66</c:f>
              <c:numCache>
                <c:formatCode>0.00</c:formatCode>
                <c:ptCount val="12"/>
                <c:pt idx="0">
                  <c:v>34.01</c:v>
                </c:pt>
                <c:pt idx="1">
                  <c:v>33.83</c:v>
                </c:pt>
                <c:pt idx="2">
                  <c:v>37.72</c:v>
                </c:pt>
                <c:pt idx="3">
                  <c:v>42.99</c:v>
                </c:pt>
                <c:pt idx="4">
                  <c:v>35.18</c:v>
                </c:pt>
                <c:pt idx="5">
                  <c:v>33.08</c:v>
                </c:pt>
                <c:pt idx="6">
                  <c:v>34.79</c:v>
                </c:pt>
                <c:pt idx="7">
                  <c:v>34.909999999999997</c:v>
                </c:pt>
                <c:pt idx="8">
                  <c:v>32.299999999999997</c:v>
                </c:pt>
                <c:pt idx="9">
                  <c:v>30.52</c:v>
                </c:pt>
                <c:pt idx="10">
                  <c:v>31.25</c:v>
                </c:pt>
                <c:pt idx="11">
                  <c:v>33.200000000000003</c:v>
                </c:pt>
              </c:numCache>
            </c:numRef>
          </c:val>
          <c:smooth val="0"/>
          <c:extLst xmlns:star_td="http://www.star-group.net/schemas/transit/filters/textdata">
            <c:ext xmlns:c16="http://schemas.microsoft.com/office/drawing/2014/chart" uri="{C3380CC4-5D6E-409C-BE32-E72D297353CC}">
              <c16:uniqueId val="{0000002C-E322-42F2-9475-D2F308D0B9A1}"/>
            </c:ext>
          </c:extLst>
        </c:ser>
        <c:ser>
          <c:idx val="6"/>
          <c:order val="2"/>
          <c:tx>
            <c:strRef>
              <c:f>'Évolution des prix'!$G$54</c:f>
              <c:strCache>
                <c:ptCount val="1"/>
                <c:pt idx="0">
                  <c:v>Tourteaux de pression (colza)</c:v>
                </c:pt>
              </c:strCache>
            </c:strRef>
          </c:tx>
          <c:spPr>
            <a:ln w="28575" cap="rnd">
              <a:solidFill>
                <a:srgbClr val="FAC496"/>
              </a:solidFill>
              <a:round/>
            </a:ln>
            <a:effectLst/>
          </c:spPr>
          <c:marker>
            <c:symbol val="circle"/>
            <c:size val="5"/>
            <c:spPr>
              <a:solidFill>
                <a:srgbClr val="FAC496"/>
              </a:solidFill>
              <a:ln w="9525">
                <a:noFill/>
              </a:ln>
              <a:effectLst/>
            </c:spPr>
          </c:marker>
          <c:dLbls>
            <c:dLbl>
              <c:idx val="3"/>
              <c:layout>
                <c:manualLayout>
                  <c:x val="-4.0150445974255509E-2"/>
                  <c:y val="3.043681628975075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7-E322-42F2-9475-D2F308D0B9A1}"/>
                </c:ext>
              </c:extLst>
            </c:dLbl>
            <c:dLbl>
              <c:idx val="6"/>
              <c:layout>
                <c:manualLayout>
                  <c:x val="-4.0150445974255357E-2"/>
                  <c:y val="-2.8351133569219891E-2"/>
                </c:manualLayout>
              </c:layout>
              <c:dLblPos val="r"/>
              <c:showLegendKey val="0"/>
              <c:showVal val="1"/>
              <c:showCatName val="0"/>
              <c:showSerName val="0"/>
              <c:showPercent val="0"/>
              <c:showBubbleSize val="0"/>
              <c:extLst xmlns:star_td="http://www.star-group.net/schemas/transit/filters/textdata">
                <c:ext xmlns:c15="http://schemas.microsoft.com/office/drawing/2012/chart" uri="{CE6537A1-D6FC-4f65-9D91-7224C49458BB}"/>
                <c:ext xmlns:c16="http://schemas.microsoft.com/office/drawing/2014/chart" uri="{C3380CC4-5D6E-409C-BE32-E72D297353CC}">
                  <c16:uniqueId val="{00000034-E322-42F2-9475-D2F308D0B9A1}"/>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xmlns:star_td="http://www.star-group.net/schemas/transit/filters/textdata">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'Évolution des prix'!$A$55:$A$66</c:f>
              <c:numCache>
                <c:formatCode>General</c:formatCod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numCache>
            </c:numRef>
          </c:cat>
          <c:val>
            <c:numRef>
              <c:f>'Évolution des prix'!$G$55:$G$66</c:f>
              <c:numCache>
                <c:formatCode>0.00</c:formatCode>
                <c:ptCount val="12"/>
                <c:pt idx="0">
                  <c:v>36.29</c:v>
                </c:pt>
                <c:pt idx="1">
                  <c:v>35.86</c:v>
                </c:pt>
                <c:pt idx="2">
                  <c:v>39.39</c:v>
                </c:pt>
                <c:pt idx="3">
                  <c:v>41.72</c:v>
                </c:pt>
                <c:pt idx="4">
                  <c:v>37.51</c:v>
                </c:pt>
                <c:pt idx="5">
                  <c:v>36.979999999999997</c:v>
                </c:pt>
                <c:pt idx="6">
                  <c:v>36.43</c:v>
                </c:pt>
                <c:pt idx="7">
                  <c:v>36.14</c:v>
                </c:pt>
                <c:pt idx="8">
                  <c:v>34.32</c:v>
                </c:pt>
                <c:pt idx="9">
                  <c:v>33.99</c:v>
                </c:pt>
                <c:pt idx="10">
                  <c:v>34.03</c:v>
                </c:pt>
                <c:pt idx="11">
                  <c:v>34.97</c:v>
                </c:pt>
              </c:numCache>
            </c:numRef>
          </c:val>
          <c:smooth val="0"/>
          <c:extLst xmlns:star_td="http://www.star-group.net/schemas/transit/filters/textdata">
            <c:ext xmlns:c16="http://schemas.microsoft.com/office/drawing/2014/chart" uri="{C3380CC4-5D6E-409C-BE32-E72D297353CC}">
              <c16:uniqueId val="{0000002E-E322-42F2-9475-D2F308D0B9A1}"/>
            </c:ext>
          </c:extLst>
        </c:ser>
        <c:dLbls>
          <c:dLblPos val="t"/>
          <c:showLegendKey val="0"/>
          <c:showVal val="1"/>
          <c:showCatName val="0"/>
          <c:showSerName val="0"/>
          <c:showPercent val="0"/>
          <c:showBubbleSize val="0"/>
        </c:dLbls>
        <c:marker val="1"/>
        <c:smooth val="0"/>
        <c:axId val="1025521344"/>
        <c:axId val="1025521824"/>
        <c:extLst xmlns:star_td="http://www.star-group.net/schemas/transit/filters/textdata"/>
      </c:lineChart>
      <c:catAx>
        <c:axId val="102552134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1"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crossAx val="1025521824"/>
        <c:crosses val="autoZero"/>
        <c:auto val="1"/>
        <c:lblAlgn val="ctr"/>
        <c:lblOffset val="100"/>
        <c:noMultiLvlLbl val="0"/>
      </c:catAx>
      <c:valAx>
        <c:axId val="1025521824"/>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0"/>
        <c:majorTickMark val="out"/>
        <c:minorTickMark val="none"/>
        <c:tickLblPos val="nextTo"/>
        <c:crossAx val="1025521344"/>
        <c:crosses val="max"/>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4.1601667506859376E-2"/>
          <c:w val="0.40251928988063612"/>
          <c:h val="0.15250820933838929"/>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legend>
    <c:plotVisOnly val="1"/>
    <c:dispBlanksAs val="gap"/>
    <c:showDLblsOverMax val="0"/>
    <c:extLst xmlns:star_td="http://www.star-group.net/schemas/transit/filters/textdata"/>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b="1">
          <a:latin typeface="Noto Sans" panose="020B0502040504020204" pitchFamily="34" charset="0"/>
          <a:ea typeface="Noto Sans" panose="020B0502040504020204" pitchFamily="34" charset="0"/>
          <a:cs typeface="Noto Sans" panose="020B0502040504020204"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3690057080356836E-2"/>
          <c:y val="7.9250727471493476E-2"/>
          <c:w val="0.93921789038279513"/>
          <c:h val="0.83796554487179487"/>
        </c:manualLayout>
      </c:layout>
      <c:lineChart>
        <c:grouping val="standard"/>
        <c:varyColors val="0"/>
        <c:ser>
          <c:idx val="0"/>
          <c:order val="0"/>
          <c:tx>
            <c:strRef>
              <c:f>'Aliments p.animaux protéiques'!$B$34</c:f>
              <c:strCache>
                <c:ptCount val="1"/>
                <c:pt idx="0">
                  <c:v>Résidus de la production d’huile de soja</c:v>
                </c:pt>
              </c:strCache>
            </c:strRef>
          </c:tx>
          <c:spPr>
            <a:ln w="28575" cap="rnd">
              <a:solidFill>
                <a:srgbClr val="C6AF98"/>
              </a:solidFill>
              <a:round/>
            </a:ln>
            <a:effectLst/>
          </c:spPr>
          <c:marker>
            <c:symbol val="circle"/>
            <c:size val="5"/>
            <c:spPr>
              <a:solidFill>
                <a:srgbClr val="C6AF98"/>
              </a:solidFill>
              <a:ln w="9525">
                <a:solidFill>
                  <a:srgbClr val="C6AF98"/>
                </a:solidFill>
              </a:ln>
              <a:effectLst/>
            </c:spPr>
          </c:marker>
          <c:dLbls>
            <c:dLbl>
              <c:idx val="2"/>
              <c:layout>
                <c:manualLayout>
                  <c:x val="-6.0503679437715174E-2"/>
                  <c:y val="1.97064035116068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64F-4F42-8971-EAAC6E536162}"/>
                </c:ext>
              </c:extLst>
            </c:dLbl>
            <c:dLbl>
              <c:idx val="3"/>
              <c:layout>
                <c:manualLayout>
                  <c:x val="-4.3180606350617025E-2"/>
                  <c:y val="-3.0012092324014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64F-4F42-8971-EAAC6E536162}"/>
                </c:ext>
              </c:extLst>
            </c:dLbl>
            <c:dLbl>
              <c:idx val="4"/>
              <c:layout>
                <c:manualLayout>
                  <c:x val="-5.4032710120654963E-2"/>
                  <c:y val="-3.001209232401400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64F-4F42-8971-EAAC6E536162}"/>
                </c:ext>
              </c:extLst>
            </c:dLbl>
            <c:dLbl>
              <c:idx val="5"/>
              <c:layout>
                <c:manualLayout>
                  <c:x val="-5.6203130874662471E-2"/>
                  <c:y val="-3.001209232401394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64F-4F42-8971-EAAC6E536162}"/>
                </c:ext>
              </c:extLst>
            </c:dLbl>
            <c:dLbl>
              <c:idx val="6"/>
              <c:layout>
                <c:manualLayout>
                  <c:x val="-5.6203113134622208E-2"/>
                  <c:y val="-2.7539115313709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64F-4F42-8971-EAAC6E536162}"/>
                </c:ext>
              </c:extLst>
            </c:dLbl>
            <c:dLbl>
              <c:idx val="7"/>
              <c:layout>
                <c:manualLayout>
                  <c:x val="-6.2714406846035714E-2"/>
                  <c:y val="-3.04919602402918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64F-4F42-8971-EAAC6E536162}"/>
                </c:ext>
              </c:extLst>
            </c:dLbl>
            <c:dLbl>
              <c:idx val="9"/>
              <c:layout>
                <c:manualLayout>
                  <c:x val="-5.5758351545106145E-2"/>
                  <c:y val="-2.060312797107947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64F-4F42-8971-EAAC6E536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'Aliments p.animaux protéiques'!$A$36:$A$49</c15:sqref>
                  </c15:fullRef>
                </c:ext>
              </c:extLst>
              <c:f>'Aliments p.animaux protéiques'!$A$36:$A$47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'Aliments p.animaux protéiques'!$B$36:$B$49</c15:sqref>
                  </c15:fullRef>
                </c:ext>
              </c:extLst>
              <c:f>'Aliments p.animaux protéiques'!$B$36:$B$47</c:f>
              <c:numCache>
                <c:formatCode>#\ ###\ ##0</c:formatCode>
                <c:ptCount val="12"/>
                <c:pt idx="0">
                  <c:v>260123.196</c:v>
                </c:pt>
                <c:pt idx="1">
                  <c:v>235206.38399999999</c:v>
                </c:pt>
                <c:pt idx="2">
                  <c:v>210626.272</c:v>
                </c:pt>
                <c:pt idx="3">
                  <c:v>259514.984</c:v>
                </c:pt>
                <c:pt idx="4">
                  <c:v>250286.535</c:v>
                </c:pt>
                <c:pt idx="5">
                  <c:v>254787.14499999999</c:v>
                </c:pt>
                <c:pt idx="6">
                  <c:v>263587.48800000001</c:v>
                </c:pt>
                <c:pt idx="7">
                  <c:v>259174.48</c:v>
                </c:pt>
                <c:pt idx="8">
                  <c:v>272014.92599999998</c:v>
                </c:pt>
                <c:pt idx="9">
                  <c:v>273950.04300000001</c:v>
                </c:pt>
                <c:pt idx="10">
                  <c:v>273284.74</c:v>
                </c:pt>
                <c:pt idx="11">
                  <c:v>249081.92499999999</c:v>
                </c:pt>
              </c:numCache>
            </c:numRef>
          </c:val>
          <c:smooth val="0"/>
          <c:extLst>
            <c:ext xmlns:c16="http://schemas.microsoft.com/office/drawing/2014/chart" uri="{C3380CC4-5D6E-409C-BE32-E72D297353CC}">
              <c16:uniqueId val="{0000000D-F64F-4F42-8971-EAAC6E536162}"/>
            </c:ext>
          </c:extLst>
        </c:ser>
        <c:ser>
          <c:idx val="1"/>
          <c:order val="1"/>
          <c:tx>
            <c:strRef>
              <c:f>'Aliments p.animaux protéiques'!$C$34</c:f>
              <c:strCache>
                <c:ptCount val="1"/>
                <c:pt idx="0">
                  <c:v>Résidus de la production d’huile de colza</c:v>
                </c:pt>
              </c:strCache>
            </c:strRef>
          </c:tx>
          <c:spPr>
            <a:ln w="28575" cap="rnd">
              <a:solidFill>
                <a:srgbClr val="6C84B5"/>
              </a:solidFill>
              <a:round/>
            </a:ln>
            <a:effectLst/>
          </c:spPr>
          <c:marker>
            <c:symbol val="circle"/>
            <c:size val="5"/>
            <c:spPr>
              <a:solidFill>
                <a:srgbClr val="6C84B5"/>
              </a:solidFill>
              <a:ln w="9525">
                <a:solidFill>
                  <a:srgbClr val="6C84B5"/>
                </a:solidFill>
              </a:ln>
              <a:effectLst/>
            </c:spPr>
          </c:marker>
          <c:dLbls>
            <c:dLbl>
              <c:idx val="1"/>
              <c:layout>
                <c:manualLayout>
                  <c:x val="-6.9225655398708161E-2"/>
                  <c:y val="-3.3204868103164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64F-4F42-8971-EAAC6E536162}"/>
                </c:ext>
              </c:extLst>
            </c:dLbl>
            <c:dLbl>
              <c:idx val="7"/>
              <c:layout>
                <c:manualLayout>
                  <c:x val="-4.8456096665336783E-2"/>
                  <c:y val="-4.53206206324216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64F-4F42-8971-EAAC6E536162}"/>
                </c:ext>
              </c:extLst>
            </c:dLbl>
            <c:dLbl>
              <c:idx val="8"/>
              <c:layout>
                <c:manualLayout>
                  <c:x val="-5.0717264244454358E-2"/>
                  <c:y val="-3.32048681031644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64F-4F42-8971-EAAC6E536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'Aliments p.animaux protéiques'!$A$36:$A$49</c15:sqref>
                  </c15:fullRef>
                </c:ext>
              </c:extLst>
              <c:f>'Aliments p.animaux protéiques'!$A$36:$A$47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'Aliments p.animaux protéiques'!$C$36:$C$49</c15:sqref>
                  </c15:fullRef>
                </c:ext>
              </c:extLst>
              <c:f>'Aliments p.animaux protéiques'!$C$36:$C$47</c:f>
              <c:numCache>
                <c:formatCode>#\ ###\ ##0</c:formatCode>
                <c:ptCount val="12"/>
                <c:pt idx="0">
                  <c:v>117620.291</c:v>
                </c:pt>
                <c:pt idx="1">
                  <c:v>120236.106</c:v>
                </c:pt>
                <c:pt idx="2">
                  <c:v>100247.399</c:v>
                </c:pt>
                <c:pt idx="3">
                  <c:v>89779.324999999997</c:v>
                </c:pt>
                <c:pt idx="4">
                  <c:v>83488.051999999996</c:v>
                </c:pt>
                <c:pt idx="5">
                  <c:v>61334.302000000003</c:v>
                </c:pt>
                <c:pt idx="6">
                  <c:v>63701.654999999999</c:v>
                </c:pt>
                <c:pt idx="7">
                  <c:v>51625.800999999999</c:v>
                </c:pt>
                <c:pt idx="8">
                  <c:v>56975.368999999999</c:v>
                </c:pt>
                <c:pt idx="9">
                  <c:v>59332.303999999996</c:v>
                </c:pt>
                <c:pt idx="10">
                  <c:v>70631.504000000001</c:v>
                </c:pt>
                <c:pt idx="11">
                  <c:v>62252.313000000002</c:v>
                </c:pt>
              </c:numCache>
            </c:numRef>
          </c:val>
          <c:smooth val="0"/>
          <c:extLst>
            <c:ext xmlns:c16="http://schemas.microsoft.com/office/drawing/2014/chart" uri="{C3380CC4-5D6E-409C-BE32-E72D297353CC}">
              <c16:uniqueId val="{00000012-F64F-4F42-8971-EAAC6E536162}"/>
            </c:ext>
          </c:extLst>
        </c:ser>
        <c:ser>
          <c:idx val="3"/>
          <c:order val="2"/>
          <c:tx>
            <c:strRef>
              <c:f>'Aliments p.animaux protéiques'!$D$34</c:f>
              <c:strCache>
                <c:ptCount val="1"/>
                <c:pt idx="0">
                  <c:v>Résidus de la production d’amidon</c:v>
                </c:pt>
              </c:strCache>
            </c:strRef>
          </c:tx>
          <c:spPr>
            <a:ln w="28575" cap="rnd">
              <a:solidFill>
                <a:srgbClr val="FAC496"/>
              </a:solidFill>
              <a:round/>
            </a:ln>
            <a:effectLst/>
          </c:spPr>
          <c:marker>
            <c:symbol val="circle"/>
            <c:size val="5"/>
            <c:spPr>
              <a:solidFill>
                <a:srgbClr val="FAC496">
                  <a:alpha val="95000"/>
                </a:srgbClr>
              </a:solidFill>
              <a:ln w="9525">
                <a:solidFill>
                  <a:srgbClr val="FAC496"/>
                </a:solidFill>
              </a:ln>
              <a:effectLst/>
            </c:spPr>
          </c:marker>
          <c:dLbls>
            <c:dLbl>
              <c:idx val="3"/>
              <c:layout>
                <c:manualLayout>
                  <c:x val="-4.8534410041929571E-2"/>
                  <c:y val="-3.07178221045522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64F-4F42-8971-EAAC6E536162}"/>
                </c:ext>
              </c:extLst>
            </c:dLbl>
            <c:dLbl>
              <c:idx val="4"/>
              <c:layout>
                <c:manualLayout>
                  <c:x val="-3.92647054261301E-2"/>
                  <c:y val="2.8845892000040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64F-4F42-8971-EAAC6E536162}"/>
                </c:ext>
              </c:extLst>
            </c:dLbl>
            <c:dLbl>
              <c:idx val="5"/>
              <c:layout>
                <c:manualLayout>
                  <c:x val="-4.3412011873052658E-2"/>
                  <c:y val="3.22365424549483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F64F-4F42-8971-EAAC6E536162}"/>
                </c:ext>
              </c:extLst>
            </c:dLbl>
            <c:dLbl>
              <c:idx val="6"/>
              <c:layout>
                <c:manualLayout>
                  <c:x val="-4.587043104622171E-2"/>
                  <c:y val="2.753487151912747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F64F-4F42-8971-EAAC6E536162}"/>
                </c:ext>
              </c:extLst>
            </c:dLbl>
            <c:dLbl>
              <c:idx val="7"/>
              <c:layout>
                <c:manualLayout>
                  <c:x val="-4.2015803940588493E-2"/>
                  <c:y val="4.367944703285429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F64F-4F42-8971-EAAC6E536162}"/>
                </c:ext>
              </c:extLst>
            </c:dLbl>
            <c:dLbl>
              <c:idx val="8"/>
              <c:layout>
                <c:manualLayout>
                  <c:x val="-4.1338358649591303E-2"/>
                  <c:y val="1.86739406353171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F64F-4F42-8971-EAAC6E536162}"/>
                </c:ext>
              </c:extLst>
            </c:dLbl>
            <c:dLbl>
              <c:idx val="9"/>
              <c:layout>
                <c:manualLayout>
                  <c:x val="-4.5485665096513861E-2"/>
                  <c:y val="2.8845892000040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F64F-4F42-8971-EAAC6E536162}"/>
                </c:ext>
              </c:extLst>
            </c:dLbl>
            <c:dLbl>
              <c:idx val="10"/>
              <c:layout>
                <c:manualLayout>
                  <c:x val="-4.9923266226885872E-2"/>
                  <c:y val="2.972343091537112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F64F-4F42-8971-EAAC6E536162}"/>
                </c:ext>
              </c:extLst>
            </c:dLbl>
            <c:dLbl>
              <c:idx val="11"/>
              <c:layout>
                <c:manualLayout>
                  <c:x val="-4.7559318319975161E-2"/>
                  <c:y val="2.54552415451327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64F-4F42-8971-EAAC6E5361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Roboto" panose="02000000000000000000" pitchFamily="2" charset="0"/>
                    <a:ea typeface="Roboto" panose="02000000000000000000" pitchFamily="2" charset="0"/>
                    <a:cs typeface="+mn-cs"/>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'Aliments p.animaux protéiques'!$A$36:$A$49</c15:sqref>
                  </c15:fullRef>
                </c:ext>
              </c:extLst>
              <c:f>'Aliments p.animaux protéiques'!$A$36:$A$47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'Aliments p.animaux protéiques'!$D$36:$D$49</c15:sqref>
                  </c15:fullRef>
                </c:ext>
              </c:extLst>
              <c:f>'Aliments p.animaux protéiques'!$D$36:$D$47</c:f>
              <c:numCache>
                <c:formatCode>#\ ###\ ##0</c:formatCode>
                <c:ptCount val="12"/>
                <c:pt idx="0">
                  <c:v>41930.552000000003</c:v>
                </c:pt>
                <c:pt idx="1">
                  <c:v>50555.214</c:v>
                </c:pt>
                <c:pt idx="2">
                  <c:v>37201.536</c:v>
                </c:pt>
                <c:pt idx="3">
                  <c:v>52122.423999999999</c:v>
                </c:pt>
                <c:pt idx="4">
                  <c:v>51288.684000000001</c:v>
                </c:pt>
                <c:pt idx="5">
                  <c:v>41854.843999999997</c:v>
                </c:pt>
                <c:pt idx="6">
                  <c:v>43213.572</c:v>
                </c:pt>
                <c:pt idx="7">
                  <c:v>55273.231</c:v>
                </c:pt>
                <c:pt idx="8">
                  <c:v>42234.142999999996</c:v>
                </c:pt>
                <c:pt idx="9">
                  <c:v>46980.163</c:v>
                </c:pt>
                <c:pt idx="10">
                  <c:v>47621.078000000001</c:v>
                </c:pt>
                <c:pt idx="11">
                  <c:v>51580.260999999999</c:v>
                </c:pt>
              </c:numCache>
            </c:numRef>
          </c:val>
          <c:smooth val="0"/>
          <c:extLst>
            <c:ext xmlns:c16="http://schemas.microsoft.com/office/drawing/2014/chart" uri="{C3380CC4-5D6E-409C-BE32-E72D297353CC}">
              <c16:uniqueId val="{0000001D-F64F-4F42-8971-EAAC6E536162}"/>
            </c:ext>
          </c:extLst>
        </c:ser>
        <c:dLbls>
          <c:dLblPos val="t"/>
          <c:showLegendKey val="0"/>
          <c:showVal val="1"/>
          <c:showCatName val="0"/>
          <c:showSerName val="0"/>
          <c:showPercent val="0"/>
          <c:showBubbleSize val="0"/>
        </c:dLbls>
        <c:marker val="1"/>
        <c:smooth val="0"/>
        <c:axId val="794662383"/>
        <c:axId val="794667183"/>
        <c:extLst/>
      </c:lineChart>
      <c:catAx>
        <c:axId val="79466238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794667183"/>
        <c:crosses val="autoZero"/>
        <c:auto val="1"/>
        <c:lblAlgn val="ctr"/>
        <c:lblOffset val="100"/>
        <c:noMultiLvlLbl val="0"/>
      </c:catAx>
      <c:valAx>
        <c:axId val="794667183"/>
        <c:scaling>
          <c:orientation val="minMax"/>
          <c:max val="400000"/>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out"/>
        <c:minorTickMark val="none"/>
        <c:tickLblPos val="nextTo"/>
        <c:crossAx val="794662383"/>
        <c:crosses val="autoZero"/>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49254168951062277"/>
          <c:y val="3.3418803418803419E-3"/>
          <c:w val="0.50745831048937717"/>
          <c:h val="0.18173455714691544"/>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818561078199063E-2"/>
          <c:y val="0.15799891746506492"/>
          <c:w val="0.95436287784360185"/>
          <c:h val="0.84200108253493511"/>
        </c:manualLayout>
      </c:layout>
      <c:areaChart>
        <c:grouping val="stacked"/>
        <c:varyColors val="0"/>
        <c:ser>
          <c:idx val="0"/>
          <c:order val="0"/>
          <c:tx>
            <c:strRef>
              <c:f>'Provenance importations'!$B$15</c:f>
              <c:strCache>
                <c:ptCount val="1"/>
                <c:pt idx="0">
                  <c:v>Italie</c:v>
                </c:pt>
              </c:strCache>
            </c:strRef>
          </c:tx>
          <c:spPr>
            <a:solidFill>
              <a:srgbClr val="EED465"/>
            </a:solidFill>
            <a:ln w="25400">
              <a:noFill/>
            </a:ln>
            <a:effectLst/>
          </c:spPr>
          <c:cat>
            <c:strRef>
              <c:extLst>
                <c:ext xmlns:c15="http://schemas.microsoft.com/office/drawing/2012/chart" uri="{02D57815-91ED-43cb-92C2-25804820EDAC}">
                  <c15:fullRef>
                    <c15:sqref>'Provenance importations'!$A$16:$A$29</c15:sqref>
                  </c15:fullRef>
                </c:ext>
              </c:extLst>
              <c:f>'Provenance importations'!$A$16:$A$27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importations'!$B$16:$B$29</c15:sqref>
                  </c15:fullRef>
                </c:ext>
              </c:extLst>
              <c:f>'Provenance importations'!$B$16:$B$27</c:f>
              <c:numCache>
                <c:formatCode>#\ ###\ ##0</c:formatCode>
                <c:ptCount val="12"/>
                <c:pt idx="0">
                  <c:v>152644.698</c:v>
                </c:pt>
                <c:pt idx="1">
                  <c:v>132984.48699999999</c:v>
                </c:pt>
                <c:pt idx="2">
                  <c:v>122951.539</c:v>
                </c:pt>
                <c:pt idx="3">
                  <c:v>113629.413</c:v>
                </c:pt>
                <c:pt idx="4">
                  <c:v>48924.375</c:v>
                </c:pt>
                <c:pt idx="5">
                  <c:v>42254.120999999999</c:v>
                </c:pt>
                <c:pt idx="6">
                  <c:v>40658.491999999998</c:v>
                </c:pt>
                <c:pt idx="7">
                  <c:v>42706.42</c:v>
                </c:pt>
                <c:pt idx="8">
                  <c:v>51337.985000000001</c:v>
                </c:pt>
                <c:pt idx="9">
                  <c:v>36584.489000000001</c:v>
                </c:pt>
                <c:pt idx="10">
                  <c:v>19060.32</c:v>
                </c:pt>
                <c:pt idx="11">
                  <c:v>1933.5229999999999</c:v>
                </c:pt>
              </c:numCache>
            </c:numRef>
          </c:val>
          <c:extLst xmlns:star_td="http://www.star-group.net/schemas/transit/filters/textdata">
            <c:ext xmlns:c16="http://schemas.microsoft.com/office/drawing/2014/chart" uri="{C3380CC4-5D6E-409C-BE32-E72D297353CC}">
              <c16:uniqueId val="{00000000-F7A4-4670-A1D7-8DD53B14C42C}"/>
            </c:ext>
          </c:extLst>
        </c:ser>
        <c:ser>
          <c:idx val="1"/>
          <c:order val="1"/>
          <c:tx>
            <c:strRef>
              <c:f>'Provenance importations'!$C$15</c:f>
              <c:strCache>
                <c:ptCount val="1"/>
                <c:pt idx="0">
                  <c:v>Allemagne</c:v>
                </c:pt>
              </c:strCache>
            </c:strRef>
          </c:tx>
          <c:spPr>
            <a:solidFill>
              <a:srgbClr val="755B41"/>
            </a:solidFill>
            <a:ln w="25400">
              <a:noFill/>
            </a:ln>
            <a:effectLst/>
          </c:spPr>
          <c:cat>
            <c:strRef>
              <c:extLst>
                <c:ext xmlns:c15="http://schemas.microsoft.com/office/drawing/2012/chart" uri="{02D57815-91ED-43cb-92C2-25804820EDAC}">
                  <c15:fullRef>
                    <c15:sqref>'Provenance importations'!$A$16:$A$29</c15:sqref>
                  </c15:fullRef>
                </c:ext>
              </c:extLst>
              <c:f>'Provenance importations'!$A$16:$A$27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importations'!$C$16:$C$29</c15:sqref>
                  </c15:fullRef>
                </c:ext>
              </c:extLst>
              <c:f>'Provenance importations'!$C$16:$C$27</c:f>
              <c:numCache>
                <c:formatCode>#\ ###\ ##0</c:formatCode>
                <c:ptCount val="12"/>
                <c:pt idx="0">
                  <c:v>72684.736999999994</c:v>
                </c:pt>
                <c:pt idx="1">
                  <c:v>69490.074999999997</c:v>
                </c:pt>
                <c:pt idx="2">
                  <c:v>59465.906000000003</c:v>
                </c:pt>
                <c:pt idx="3">
                  <c:v>98796.316999999995</c:v>
                </c:pt>
                <c:pt idx="4">
                  <c:v>88487.596000000005</c:v>
                </c:pt>
                <c:pt idx="5">
                  <c:v>64817.805999999997</c:v>
                </c:pt>
                <c:pt idx="6">
                  <c:v>48589.084999999999</c:v>
                </c:pt>
                <c:pt idx="7">
                  <c:v>17740.236000000001</c:v>
                </c:pt>
                <c:pt idx="8">
                  <c:v>28486.62</c:v>
                </c:pt>
                <c:pt idx="9">
                  <c:v>9875.2330000000002</c:v>
                </c:pt>
                <c:pt idx="10">
                  <c:v>997.322</c:v>
                </c:pt>
                <c:pt idx="11">
                  <c:v>1966.6120000000001</c:v>
                </c:pt>
              </c:numCache>
            </c:numRef>
          </c:val>
          <c:extLst xmlns:star_td="http://www.star-group.net/schemas/transit/filters/textdata">
            <c:ext xmlns:c16="http://schemas.microsoft.com/office/drawing/2014/chart" uri="{C3380CC4-5D6E-409C-BE32-E72D297353CC}">
              <c16:uniqueId val="{00000001-F7A4-4670-A1D7-8DD53B14C42C}"/>
            </c:ext>
          </c:extLst>
        </c:ser>
        <c:ser>
          <c:idx val="2"/>
          <c:order val="2"/>
          <c:tx>
            <c:strRef>
              <c:f>'Provenance importations'!$D$15</c:f>
              <c:strCache>
                <c:ptCount val="1"/>
                <c:pt idx="0">
                  <c:v>Brésil</c:v>
                </c:pt>
              </c:strCache>
            </c:strRef>
          </c:tx>
          <c:spPr>
            <a:solidFill>
              <a:srgbClr val="A7B5D3"/>
            </a:solidFill>
            <a:ln w="25400">
              <a:noFill/>
            </a:ln>
            <a:effectLst/>
          </c:spPr>
          <c:cat>
            <c:strRef>
              <c:extLst>
                <c:ext xmlns:c15="http://schemas.microsoft.com/office/drawing/2012/chart" uri="{02D57815-91ED-43cb-92C2-25804820EDAC}">
                  <c15:fullRef>
                    <c15:sqref>'Provenance importations'!$A$16:$A$29</c15:sqref>
                  </c15:fullRef>
                </c:ext>
              </c:extLst>
              <c:f>'Provenance importations'!$A$16:$A$27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importations'!$D$16:$D$29</c15:sqref>
                  </c15:fullRef>
                </c:ext>
              </c:extLst>
              <c:f>'Provenance importations'!$D$16:$D$27</c:f>
              <c:numCache>
                <c:formatCode>#\ ###\ ##0</c:formatCode>
                <c:ptCount val="12"/>
                <c:pt idx="0">
                  <c:v>0</c:v>
                </c:pt>
                <c:pt idx="1">
                  <c:v>8915.893</c:v>
                </c:pt>
                <c:pt idx="2">
                  <c:v>3245.7759999999998</c:v>
                </c:pt>
                <c:pt idx="3">
                  <c:v>15575.058999999999</c:v>
                </c:pt>
                <c:pt idx="4">
                  <c:v>37443.328999999998</c:v>
                </c:pt>
                <c:pt idx="5">
                  <c:v>93418.957999999999</c:v>
                </c:pt>
                <c:pt idx="6">
                  <c:v>104301.45600000001</c:v>
                </c:pt>
                <c:pt idx="7">
                  <c:v>97877.903999999995</c:v>
                </c:pt>
                <c:pt idx="8">
                  <c:v>112109.2</c:v>
                </c:pt>
                <c:pt idx="9">
                  <c:v>144594.144</c:v>
                </c:pt>
                <c:pt idx="10">
                  <c:v>167223.351</c:v>
                </c:pt>
                <c:pt idx="11">
                  <c:v>152922.834</c:v>
                </c:pt>
              </c:numCache>
            </c:numRef>
          </c:val>
          <c:extLst xmlns:star_td="http://www.star-group.net/schemas/transit/filters/textdata">
            <c:ext xmlns:c16="http://schemas.microsoft.com/office/drawing/2014/chart" uri="{C3380CC4-5D6E-409C-BE32-E72D297353CC}">
              <c16:uniqueId val="{00000002-F7A4-4670-A1D7-8DD53B14C42C}"/>
            </c:ext>
          </c:extLst>
        </c:ser>
        <c:ser>
          <c:idx val="3"/>
          <c:order val="3"/>
          <c:tx>
            <c:strRef>
              <c:f>'Provenance importations'!$E$15</c:f>
              <c:strCache>
                <c:ptCount val="1"/>
                <c:pt idx="0">
                  <c:v>Autres</c:v>
                </c:pt>
              </c:strCache>
            </c:strRef>
          </c:tx>
          <c:spPr>
            <a:solidFill>
              <a:srgbClr val="495946"/>
            </a:solidFill>
            <a:ln w="25400">
              <a:noFill/>
            </a:ln>
            <a:effectLst/>
          </c:spPr>
          <c:cat>
            <c:strRef>
              <c:extLst>
                <c:ext xmlns:c15="http://schemas.microsoft.com/office/drawing/2012/chart" uri="{02D57815-91ED-43cb-92C2-25804820EDAC}">
                  <c15:fullRef>
                    <c15:sqref>'Provenance importations'!$A$16:$A$29</c15:sqref>
                  </c15:fullRef>
                </c:ext>
              </c:extLst>
              <c:f>'Provenance importations'!$A$16:$A$27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importations'!$E$16:$E$29</c15:sqref>
                  </c15:fullRef>
                </c:ext>
              </c:extLst>
              <c:f>'Provenance importations'!$E$16:$E$27</c:f>
              <c:numCache>
                <c:formatCode>#\ ###\ ##0</c:formatCode>
                <c:ptCount val="12"/>
                <c:pt idx="0">
                  <c:v>34793.760999999999</c:v>
                </c:pt>
                <c:pt idx="1">
                  <c:v>23815.929000000004</c:v>
                </c:pt>
                <c:pt idx="2">
                  <c:v>24963.050999999978</c:v>
                </c:pt>
                <c:pt idx="3">
                  <c:v>31514.195000000007</c:v>
                </c:pt>
                <c:pt idx="4">
                  <c:v>75431.234999999986</c:v>
                </c:pt>
                <c:pt idx="5">
                  <c:v>54296.25999999998</c:v>
                </c:pt>
                <c:pt idx="6">
                  <c:v>70038.455000000016</c:v>
                </c:pt>
                <c:pt idx="7">
                  <c:v>100849.92000000001</c:v>
                </c:pt>
                <c:pt idx="8">
                  <c:v>80081.120999999985</c:v>
                </c:pt>
                <c:pt idx="9">
                  <c:v>82896.176999999996</c:v>
                </c:pt>
                <c:pt idx="10">
                  <c:v>86003.747000000003</c:v>
                </c:pt>
                <c:pt idx="11">
                  <c:v>92258.955999999976</c:v>
                </c:pt>
              </c:numCache>
            </c:numRef>
          </c:val>
          <c:extLst xmlns:star_td="http://www.star-group.net/schemas/transit/filters/textdata">
            <c:ext xmlns:c16="http://schemas.microsoft.com/office/drawing/2014/chart" uri="{C3380CC4-5D6E-409C-BE32-E72D297353CC}">
              <c16:uniqueId val="{00000006-F7A4-4670-A1D7-8DD53B14C42C}"/>
            </c:ext>
          </c:extLst>
        </c:ser>
        <c:dLbls>
          <c:showLegendKey val="0"/>
          <c:showVal val="0"/>
          <c:showCatName val="0"/>
          <c:showSerName val="0"/>
          <c:showPercent val="0"/>
          <c:showBubbleSize val="0"/>
        </c:dLbls>
        <c:axId val="784776463"/>
        <c:axId val="784775503"/>
      </c:areaChart>
      <c:catAx>
        <c:axId val="78477646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784775503"/>
        <c:crosses val="autoZero"/>
        <c:auto val="1"/>
        <c:lblAlgn val="ctr"/>
        <c:lblOffset val="100"/>
        <c:noMultiLvlLbl val="0"/>
      </c:catAx>
      <c:valAx>
        <c:axId val="784775503"/>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784776463"/>
        <c:crosses val="autoZero"/>
        <c:crossBetween val="midCat"/>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5902095255509677"/>
          <c:y val="1.3472017320558961E-2"/>
          <c:w val="0.54878091741395585"/>
          <c:h val="6.6720568891130955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zero"/>
    <c:showDLblsOverMax val="0"/>
    <c:extLst xmlns:star_td="http://www.star-group.net/schemas/transit/filters/textdata">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818561078199063E-2"/>
          <c:y val="0.15799891746506492"/>
          <c:w val="0.95436287784360185"/>
          <c:h val="0.84200108253493511"/>
        </c:manualLayout>
      </c:layout>
      <c:areaChart>
        <c:grouping val="stacked"/>
        <c:varyColors val="0"/>
        <c:ser>
          <c:idx val="0"/>
          <c:order val="0"/>
          <c:tx>
            <c:strRef>
              <c:f>'Provenance importations'!$B$35</c:f>
              <c:strCache>
                <c:ptCount val="1"/>
                <c:pt idx="0">
                  <c:v>Allemagne</c:v>
                </c:pt>
              </c:strCache>
            </c:strRef>
          </c:tx>
          <c:spPr>
            <a:solidFill>
              <a:srgbClr val="EED465"/>
            </a:solidFill>
            <a:ln w="25400">
              <a:noFill/>
            </a:ln>
            <a:effectLst/>
          </c:spPr>
          <c:cat>
            <c:strRef>
              <c:extLst>
                <c:ext xmlns:c15="http://schemas.microsoft.com/office/drawing/2012/chart" uri="{02D57815-91ED-43cb-92C2-25804820EDAC}">
                  <c15:fullRef>
                    <c15:sqref>'Provenance importations'!$A$36:$A$49</c15:sqref>
                  </c15:fullRef>
                </c:ext>
              </c:extLst>
              <c:f>'Provenance importations'!$A$36:$A$47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importations'!$B$36:$B$49</c15:sqref>
                  </c15:fullRef>
                </c:ext>
              </c:extLst>
              <c:f>'Provenance importations'!$B$36:$B$47</c:f>
              <c:numCache>
                <c:formatCode>#\ ###\ ##0</c:formatCode>
                <c:ptCount val="12"/>
                <c:pt idx="0">
                  <c:v>87901.028999999995</c:v>
                </c:pt>
                <c:pt idx="1">
                  <c:v>107283.171</c:v>
                </c:pt>
                <c:pt idx="2">
                  <c:v>91027.553</c:v>
                </c:pt>
                <c:pt idx="3">
                  <c:v>75836.926000000007</c:v>
                </c:pt>
                <c:pt idx="4">
                  <c:v>70528.327999999994</c:v>
                </c:pt>
                <c:pt idx="5">
                  <c:v>47963.748</c:v>
                </c:pt>
                <c:pt idx="6">
                  <c:v>53326.779000000002</c:v>
                </c:pt>
                <c:pt idx="7">
                  <c:v>45560.904000000002</c:v>
                </c:pt>
                <c:pt idx="8">
                  <c:v>46048.784</c:v>
                </c:pt>
                <c:pt idx="9">
                  <c:v>55183.826000000001</c:v>
                </c:pt>
                <c:pt idx="10">
                  <c:v>63609.065999999999</c:v>
                </c:pt>
                <c:pt idx="11">
                  <c:v>53720.748</c:v>
                </c:pt>
              </c:numCache>
            </c:numRef>
          </c:val>
          <c:extLst xmlns:star_td="http://www.star-group.net/schemas/transit/filters/textdata">
            <c:ext xmlns:c16="http://schemas.microsoft.com/office/drawing/2014/chart" uri="{C3380CC4-5D6E-409C-BE32-E72D297353CC}">
              <c16:uniqueId val="{00000009-1CB3-439A-953B-D9D34951B6CA}"/>
            </c:ext>
          </c:extLst>
        </c:ser>
        <c:ser>
          <c:idx val="1"/>
          <c:order val="1"/>
          <c:tx>
            <c:strRef>
              <c:f>'Provenance importations'!$C$35</c:f>
              <c:strCache>
                <c:ptCount val="1"/>
                <c:pt idx="0">
                  <c:v>France</c:v>
                </c:pt>
              </c:strCache>
            </c:strRef>
          </c:tx>
          <c:spPr>
            <a:solidFill>
              <a:srgbClr val="755B41"/>
            </a:solidFill>
            <a:ln w="25400">
              <a:noFill/>
            </a:ln>
            <a:effectLst/>
          </c:spPr>
          <c:cat>
            <c:strRef>
              <c:extLst>
                <c:ext xmlns:c15="http://schemas.microsoft.com/office/drawing/2012/chart" uri="{02D57815-91ED-43cb-92C2-25804820EDAC}">
                  <c15:fullRef>
                    <c15:sqref>'Provenance importations'!$A$36:$A$49</c15:sqref>
                  </c15:fullRef>
                </c:ext>
              </c:extLst>
              <c:f>'Provenance importations'!$A$36:$A$47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importations'!$C$36:$C$49</c15:sqref>
                  </c15:fullRef>
                </c:ext>
              </c:extLst>
              <c:f>'Provenance importations'!$C$36:$C$47</c:f>
              <c:numCache>
                <c:formatCode>#\ ###\ ##0</c:formatCode>
                <c:ptCount val="12"/>
                <c:pt idx="0">
                  <c:v>26083.93</c:v>
                </c:pt>
                <c:pt idx="1">
                  <c:v>8865.2620000000006</c:v>
                </c:pt>
                <c:pt idx="2">
                  <c:v>5421.09</c:v>
                </c:pt>
                <c:pt idx="3">
                  <c:v>7602.96</c:v>
                </c:pt>
                <c:pt idx="4">
                  <c:v>3394.5880000000002</c:v>
                </c:pt>
                <c:pt idx="5">
                  <c:v>3948.1030000000001</c:v>
                </c:pt>
                <c:pt idx="6">
                  <c:v>4614.84</c:v>
                </c:pt>
                <c:pt idx="7">
                  <c:v>2058.54</c:v>
                </c:pt>
                <c:pt idx="8">
                  <c:v>5314.91</c:v>
                </c:pt>
                <c:pt idx="9">
                  <c:v>994</c:v>
                </c:pt>
                <c:pt idx="10">
                  <c:v>1027.2</c:v>
                </c:pt>
                <c:pt idx="11">
                  <c:v>4615.78</c:v>
                </c:pt>
              </c:numCache>
            </c:numRef>
          </c:val>
          <c:extLst xmlns:star_td="http://www.star-group.net/schemas/transit/filters/textdata">
            <c:ext xmlns:c16="http://schemas.microsoft.com/office/drawing/2014/chart" uri="{C3380CC4-5D6E-409C-BE32-E72D297353CC}">
              <c16:uniqueId val="{0000000B-1CB3-439A-953B-D9D34951B6CA}"/>
            </c:ext>
          </c:extLst>
        </c:ser>
        <c:ser>
          <c:idx val="2"/>
          <c:order val="2"/>
          <c:tx>
            <c:strRef>
              <c:f>'Provenance importations'!$D$35</c:f>
              <c:strCache>
                <c:ptCount val="1"/>
                <c:pt idx="0">
                  <c:v>Autriche</c:v>
                </c:pt>
              </c:strCache>
            </c:strRef>
          </c:tx>
          <c:spPr>
            <a:solidFill>
              <a:srgbClr val="A7B5D3"/>
            </a:solidFill>
            <a:ln w="25400">
              <a:noFill/>
            </a:ln>
            <a:effectLst/>
          </c:spPr>
          <c:cat>
            <c:strRef>
              <c:extLst>
                <c:ext xmlns:c15="http://schemas.microsoft.com/office/drawing/2012/chart" uri="{02D57815-91ED-43cb-92C2-25804820EDAC}">
                  <c15:fullRef>
                    <c15:sqref>'Provenance importations'!$A$36:$A$49</c15:sqref>
                  </c15:fullRef>
                </c:ext>
              </c:extLst>
              <c:f>'Provenance importations'!$A$36:$A$47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importations'!$D$36:$D$49</c15:sqref>
                  </c15:fullRef>
                </c:ext>
              </c:extLst>
              <c:f>'Provenance importations'!$D$36:$D$47</c:f>
              <c:numCache>
                <c:formatCode>#\ ###\ ##0</c:formatCode>
                <c:ptCount val="12"/>
                <c:pt idx="0">
                  <c:v>3034.8870000000002</c:v>
                </c:pt>
                <c:pt idx="1">
                  <c:v>3139.1210000000001</c:v>
                </c:pt>
                <c:pt idx="2">
                  <c:v>2479.7260000000001</c:v>
                </c:pt>
                <c:pt idx="3">
                  <c:v>2914.9609999999998</c:v>
                </c:pt>
                <c:pt idx="4">
                  <c:v>8315.6959999999999</c:v>
                </c:pt>
                <c:pt idx="5">
                  <c:v>8464.6759999999995</c:v>
                </c:pt>
                <c:pt idx="6">
                  <c:v>4560.8289999999997</c:v>
                </c:pt>
                <c:pt idx="7">
                  <c:v>3071.6469999999999</c:v>
                </c:pt>
                <c:pt idx="8">
                  <c:v>4480.8599999999997</c:v>
                </c:pt>
                <c:pt idx="9">
                  <c:v>1241.7529999999999</c:v>
                </c:pt>
                <c:pt idx="10">
                  <c:v>2648.7510000000002</c:v>
                </c:pt>
                <c:pt idx="11">
                  <c:v>1105.27</c:v>
                </c:pt>
              </c:numCache>
            </c:numRef>
          </c:val>
          <c:extLst xmlns:star_td="http://www.star-group.net/schemas/transit/filters/textdata">
            <c:ext xmlns:c16="http://schemas.microsoft.com/office/drawing/2014/chart" uri="{C3380CC4-5D6E-409C-BE32-E72D297353CC}">
              <c16:uniqueId val="{0000000D-1CB3-439A-953B-D9D34951B6CA}"/>
            </c:ext>
          </c:extLst>
        </c:ser>
        <c:ser>
          <c:idx val="3"/>
          <c:order val="3"/>
          <c:tx>
            <c:strRef>
              <c:f>'Provenance importations'!$E$35</c:f>
              <c:strCache>
                <c:ptCount val="1"/>
                <c:pt idx="0">
                  <c:v>Autres</c:v>
                </c:pt>
              </c:strCache>
            </c:strRef>
          </c:tx>
          <c:spPr>
            <a:solidFill>
              <a:srgbClr val="495946"/>
            </a:solidFill>
            <a:ln w="25400">
              <a:noFill/>
            </a:ln>
            <a:effectLst/>
          </c:spPr>
          <c:cat>
            <c:strRef>
              <c:extLst>
                <c:ext xmlns:c15="http://schemas.microsoft.com/office/drawing/2012/chart" uri="{02D57815-91ED-43cb-92C2-25804820EDAC}">
                  <c15:fullRef>
                    <c15:sqref>'Provenance importations'!$A$36:$A$49</c15:sqref>
                  </c15:fullRef>
                </c:ext>
              </c:extLst>
              <c:f>'Provenance importations'!$A$36:$A$47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importations'!$E$36:$E$49</c15:sqref>
                  </c15:fullRef>
                </c:ext>
              </c:extLst>
              <c:f>'Provenance importations'!$E$36:$E$47</c:f>
              <c:numCache>
                <c:formatCode>#\ ###\ ##0</c:formatCode>
                <c:ptCount val="12"/>
                <c:pt idx="0">
                  <c:v>600.44499999999243</c:v>
                </c:pt>
                <c:pt idx="1">
                  <c:v>948.55199999999604</c:v>
                </c:pt>
                <c:pt idx="2">
                  <c:v>1319.0300000000134</c:v>
                </c:pt>
                <c:pt idx="3">
                  <c:v>3424.4779999999882</c:v>
                </c:pt>
                <c:pt idx="4">
                  <c:v>1249.4400000000023</c:v>
                </c:pt>
                <c:pt idx="5">
                  <c:v>957.77500000000146</c:v>
                </c:pt>
                <c:pt idx="6">
                  <c:v>1199.2069999999949</c:v>
                </c:pt>
                <c:pt idx="7">
                  <c:v>934.70999999999913</c:v>
                </c:pt>
                <c:pt idx="8">
                  <c:v>1130.8149999999951</c:v>
                </c:pt>
                <c:pt idx="9">
                  <c:v>1912.7249999999985</c:v>
                </c:pt>
                <c:pt idx="10">
                  <c:v>3346.4870000000083</c:v>
                </c:pt>
                <c:pt idx="11">
                  <c:v>2810.5150000000067</c:v>
                </c:pt>
              </c:numCache>
            </c:numRef>
          </c:val>
          <c:extLst xmlns:star_td="http://www.star-group.net/schemas/transit/filters/textdata">
            <c:ext xmlns:c16="http://schemas.microsoft.com/office/drawing/2014/chart" uri="{C3380CC4-5D6E-409C-BE32-E72D297353CC}">
              <c16:uniqueId val="{0000000F-1CB3-439A-953B-D9D34951B6CA}"/>
            </c:ext>
          </c:extLst>
        </c:ser>
        <c:dLbls>
          <c:showLegendKey val="0"/>
          <c:showVal val="0"/>
          <c:showCatName val="0"/>
          <c:showSerName val="0"/>
          <c:showPercent val="0"/>
          <c:showBubbleSize val="0"/>
        </c:dLbls>
        <c:axId val="784776463"/>
        <c:axId val="784775503"/>
      </c:areaChart>
      <c:catAx>
        <c:axId val="78477646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784775503"/>
        <c:crosses val="autoZero"/>
        <c:auto val="1"/>
        <c:lblAlgn val="ctr"/>
        <c:lblOffset val="100"/>
        <c:noMultiLvlLbl val="0"/>
      </c:catAx>
      <c:valAx>
        <c:axId val="784775503"/>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784776463"/>
        <c:crosses val="autoZero"/>
        <c:crossBetween val="midCat"/>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5902095255509677"/>
          <c:y val="1.3472017320558961E-2"/>
          <c:w val="0.54878091741395585"/>
          <c:h val="6.6720568891130955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zero"/>
    <c:showDLblsOverMax val="0"/>
    <c:extLst xmlns:star_td="http://www.star-group.net/schemas/transit/filters/textdata"/>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818561078199063E-2"/>
          <c:y val="0.15799891746506492"/>
          <c:w val="0.95436287784360185"/>
          <c:h val="0.84200108253493511"/>
        </c:manualLayout>
      </c:layout>
      <c:areaChart>
        <c:grouping val="stacked"/>
        <c:varyColors val="0"/>
        <c:ser>
          <c:idx val="0"/>
          <c:order val="0"/>
          <c:tx>
            <c:strRef>
              <c:f>'Provenance importations'!$B$75</c:f>
              <c:strCache>
                <c:ptCount val="1"/>
                <c:pt idx="0">
                  <c:v>France</c:v>
                </c:pt>
              </c:strCache>
            </c:strRef>
          </c:tx>
          <c:spPr>
            <a:solidFill>
              <a:srgbClr val="EED465"/>
            </a:solidFill>
            <a:ln w="25400">
              <a:noFill/>
            </a:ln>
            <a:effectLst/>
          </c:spPr>
          <c:cat>
            <c:strRef>
              <c:extLst>
                <c:ext xmlns:c15="http://schemas.microsoft.com/office/drawing/2012/chart" uri="{02D57815-91ED-43cb-92C2-25804820EDAC}">
                  <c15:fullRef>
                    <c15:sqref>'Provenance importations'!$A$76:$A$89</c15:sqref>
                  </c15:fullRef>
                </c:ext>
              </c:extLst>
              <c:f>'Provenance importations'!$A$76:$A$87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importations'!$B$76:$B$89</c15:sqref>
                  </c15:fullRef>
                </c:ext>
              </c:extLst>
              <c:f>'Provenance importations'!$B$76:$B$87</c:f>
              <c:numCache>
                <c:formatCode>#\ ###\ ##0</c:formatCode>
                <c:ptCount val="12"/>
                <c:pt idx="0">
                  <c:v>143078.701</c:v>
                </c:pt>
                <c:pt idx="1">
                  <c:v>119811.97100000001</c:v>
                </c:pt>
                <c:pt idx="2">
                  <c:v>159784.69099999999</c:v>
                </c:pt>
                <c:pt idx="3">
                  <c:v>225418.872</c:v>
                </c:pt>
                <c:pt idx="4">
                  <c:v>128409.65300000001</c:v>
                </c:pt>
                <c:pt idx="5">
                  <c:v>110293.027</c:v>
                </c:pt>
                <c:pt idx="6">
                  <c:v>139543.86900000001</c:v>
                </c:pt>
                <c:pt idx="7">
                  <c:v>149999.27499999999</c:v>
                </c:pt>
                <c:pt idx="8">
                  <c:v>94020.547000000006</c:v>
                </c:pt>
                <c:pt idx="9">
                  <c:v>173323.95600000001</c:v>
                </c:pt>
                <c:pt idx="10">
                  <c:v>99529.596999999994</c:v>
                </c:pt>
                <c:pt idx="11">
                  <c:v>89679.100999999995</c:v>
                </c:pt>
              </c:numCache>
            </c:numRef>
          </c:val>
          <c:extLst xmlns:star_td="http://www.star-group.net/schemas/transit/filters/textdata">
            <c:ext xmlns:c16="http://schemas.microsoft.com/office/drawing/2014/chart" uri="{C3380CC4-5D6E-409C-BE32-E72D297353CC}">
              <c16:uniqueId val="{00000009-AE2F-4942-8997-BF6E48AFC92B}"/>
            </c:ext>
          </c:extLst>
        </c:ser>
        <c:ser>
          <c:idx val="1"/>
          <c:order val="1"/>
          <c:tx>
            <c:strRef>
              <c:f>'Provenance importations'!$C$75</c:f>
              <c:strCache>
                <c:ptCount val="1"/>
                <c:pt idx="0">
                  <c:v>Allemagne</c:v>
                </c:pt>
              </c:strCache>
            </c:strRef>
          </c:tx>
          <c:spPr>
            <a:solidFill>
              <a:srgbClr val="755B41"/>
            </a:solidFill>
            <a:ln w="25400">
              <a:noFill/>
            </a:ln>
            <a:effectLst/>
          </c:spPr>
          <c:cat>
            <c:strRef>
              <c:extLst>
                <c:ext xmlns:c15="http://schemas.microsoft.com/office/drawing/2012/chart" uri="{02D57815-91ED-43cb-92C2-25804820EDAC}">
                  <c15:fullRef>
                    <c15:sqref>'Provenance importations'!$A$76:$A$89</c15:sqref>
                  </c15:fullRef>
                </c:ext>
              </c:extLst>
              <c:f>'Provenance importations'!$A$76:$A$87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importations'!$C$76:$C$89</c15:sqref>
                  </c15:fullRef>
                </c:ext>
              </c:extLst>
              <c:f>'Provenance importations'!$C$76:$C$87</c:f>
              <c:numCache>
                <c:formatCode>#\ ###\ ##0</c:formatCode>
                <c:ptCount val="12"/>
                <c:pt idx="0">
                  <c:v>101574.724</c:v>
                </c:pt>
                <c:pt idx="1">
                  <c:v>104628.474</c:v>
                </c:pt>
                <c:pt idx="2">
                  <c:v>79647.803</c:v>
                </c:pt>
                <c:pt idx="3">
                  <c:v>71158.646999999997</c:v>
                </c:pt>
                <c:pt idx="4">
                  <c:v>93633.23</c:v>
                </c:pt>
                <c:pt idx="5">
                  <c:v>90592.024000000005</c:v>
                </c:pt>
                <c:pt idx="6">
                  <c:v>72892.286999999997</c:v>
                </c:pt>
                <c:pt idx="7">
                  <c:v>81611.051999999996</c:v>
                </c:pt>
                <c:pt idx="8">
                  <c:v>104470.22199999999</c:v>
                </c:pt>
                <c:pt idx="9">
                  <c:v>76527.195999999996</c:v>
                </c:pt>
                <c:pt idx="10">
                  <c:v>75117.982000000004</c:v>
                </c:pt>
                <c:pt idx="11">
                  <c:v>132620.51999999999</c:v>
                </c:pt>
              </c:numCache>
            </c:numRef>
          </c:val>
          <c:extLst xmlns:star_td="http://www.star-group.net/schemas/transit/filters/textdata">
            <c:ext xmlns:c16="http://schemas.microsoft.com/office/drawing/2014/chart" uri="{C3380CC4-5D6E-409C-BE32-E72D297353CC}">
              <c16:uniqueId val="{0000000B-AE2F-4942-8997-BF6E48AFC92B}"/>
            </c:ext>
          </c:extLst>
        </c:ser>
        <c:ser>
          <c:idx val="2"/>
          <c:order val="2"/>
          <c:tx>
            <c:strRef>
              <c:f>'Provenance importations'!$D$75</c:f>
              <c:strCache>
                <c:ptCount val="1"/>
                <c:pt idx="0">
                  <c:v>Hongrie</c:v>
                </c:pt>
              </c:strCache>
            </c:strRef>
          </c:tx>
          <c:spPr>
            <a:solidFill>
              <a:srgbClr val="A7B5D3"/>
            </a:solidFill>
            <a:ln w="25400">
              <a:noFill/>
            </a:ln>
            <a:effectLst/>
          </c:spPr>
          <c:cat>
            <c:strRef>
              <c:extLst>
                <c:ext xmlns:c15="http://schemas.microsoft.com/office/drawing/2012/chart" uri="{02D57815-91ED-43cb-92C2-25804820EDAC}">
                  <c15:fullRef>
                    <c15:sqref>'Provenance importations'!$A$76:$A$89</c15:sqref>
                  </c15:fullRef>
                </c:ext>
              </c:extLst>
              <c:f>'Provenance importations'!$A$76:$A$87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importations'!$D$76:$D$89</c15:sqref>
                  </c15:fullRef>
                </c:ext>
              </c:extLst>
              <c:f>'Provenance importations'!$D$76:$D$87</c:f>
              <c:numCache>
                <c:formatCode>#\ ###\ ##0</c:formatCode>
                <c:ptCount val="12"/>
                <c:pt idx="0">
                  <c:v>23954.968000000001</c:v>
                </c:pt>
                <c:pt idx="1">
                  <c:v>5760.9290000000001</c:v>
                </c:pt>
                <c:pt idx="2">
                  <c:v>2744.4659999999999</c:v>
                </c:pt>
                <c:pt idx="3">
                  <c:v>3455.1350000000002</c:v>
                </c:pt>
                <c:pt idx="4">
                  <c:v>2177.5390000000002</c:v>
                </c:pt>
                <c:pt idx="5">
                  <c:v>516.32500000000005</c:v>
                </c:pt>
                <c:pt idx="6">
                  <c:v>1314.2449999999999</c:v>
                </c:pt>
                <c:pt idx="7">
                  <c:v>1144.4770000000001</c:v>
                </c:pt>
                <c:pt idx="8">
                  <c:v>32836.805999999997</c:v>
                </c:pt>
                <c:pt idx="9">
                  <c:v>4401.6450000000004</c:v>
                </c:pt>
                <c:pt idx="10">
                  <c:v>696.32</c:v>
                </c:pt>
                <c:pt idx="11">
                  <c:v>518.70500000000004</c:v>
                </c:pt>
              </c:numCache>
            </c:numRef>
          </c:val>
          <c:extLst xmlns:star_td="http://www.star-group.net/schemas/transit/filters/textdata">
            <c:ext xmlns:c16="http://schemas.microsoft.com/office/drawing/2014/chart" uri="{C3380CC4-5D6E-409C-BE32-E72D297353CC}">
              <c16:uniqueId val="{0000000D-AE2F-4942-8997-BF6E48AFC92B}"/>
            </c:ext>
          </c:extLst>
        </c:ser>
        <c:ser>
          <c:idx val="3"/>
          <c:order val="3"/>
          <c:tx>
            <c:strRef>
              <c:f>'Provenance importations'!$E$75</c:f>
              <c:strCache>
                <c:ptCount val="1"/>
                <c:pt idx="0">
                  <c:v>Autres</c:v>
                </c:pt>
              </c:strCache>
            </c:strRef>
          </c:tx>
          <c:spPr>
            <a:solidFill>
              <a:srgbClr val="495946"/>
            </a:solidFill>
            <a:ln w="25400">
              <a:noFill/>
            </a:ln>
            <a:effectLst/>
          </c:spPr>
          <c:cat>
            <c:strRef>
              <c:extLst>
                <c:ext xmlns:c15="http://schemas.microsoft.com/office/drawing/2012/chart" uri="{02D57815-91ED-43cb-92C2-25804820EDAC}">
                  <c15:fullRef>
                    <c15:sqref>'Provenance importations'!$A$76:$A$89</c15:sqref>
                  </c15:fullRef>
                </c:ext>
              </c:extLst>
              <c:f>'Provenance importations'!$A$76:$A$87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importations'!$E$76:$E$89</c15:sqref>
                  </c15:fullRef>
                </c:ext>
              </c:extLst>
              <c:f>'Provenance importations'!$E$76:$E$87</c:f>
              <c:numCache>
                <c:formatCode>#\ ###\ ##0</c:formatCode>
                <c:ptCount val="12"/>
                <c:pt idx="0">
                  <c:v>34954.065999999992</c:v>
                </c:pt>
                <c:pt idx="1">
                  <c:v>13789.036999999982</c:v>
                </c:pt>
                <c:pt idx="2">
                  <c:v>12133</c:v>
                </c:pt>
                <c:pt idx="3">
                  <c:v>13485.405000000028</c:v>
                </c:pt>
                <c:pt idx="4">
                  <c:v>9712.3730000000214</c:v>
                </c:pt>
                <c:pt idx="5">
                  <c:v>7651.0799999999872</c:v>
                </c:pt>
                <c:pt idx="6">
                  <c:v>5256.8009999999776</c:v>
                </c:pt>
                <c:pt idx="7">
                  <c:v>9313.6339999999909</c:v>
                </c:pt>
                <c:pt idx="8">
                  <c:v>50829.853000000003</c:v>
                </c:pt>
                <c:pt idx="9">
                  <c:v>19106.410000000003</c:v>
                </c:pt>
                <c:pt idx="10">
                  <c:v>8164.0819999999949</c:v>
                </c:pt>
                <c:pt idx="11">
                  <c:v>6254.9870000000228</c:v>
                </c:pt>
              </c:numCache>
            </c:numRef>
          </c:val>
          <c:extLst xmlns:star_td="http://www.star-group.net/schemas/transit/filters/textdata">
            <c:ext xmlns:c16="http://schemas.microsoft.com/office/drawing/2014/chart" uri="{C3380CC4-5D6E-409C-BE32-E72D297353CC}">
              <c16:uniqueId val="{0000000F-AE2F-4942-8997-BF6E48AFC92B}"/>
            </c:ext>
          </c:extLst>
        </c:ser>
        <c:dLbls>
          <c:showLegendKey val="0"/>
          <c:showVal val="0"/>
          <c:showCatName val="0"/>
          <c:showSerName val="0"/>
          <c:showPercent val="0"/>
          <c:showBubbleSize val="0"/>
        </c:dLbls>
        <c:axId val="784776463"/>
        <c:axId val="784775503"/>
      </c:areaChart>
      <c:catAx>
        <c:axId val="78477646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784775503"/>
        <c:crosses val="autoZero"/>
        <c:auto val="1"/>
        <c:lblAlgn val="ctr"/>
        <c:lblOffset val="100"/>
        <c:noMultiLvlLbl val="0"/>
      </c:catAx>
      <c:valAx>
        <c:axId val="784775503"/>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784776463"/>
        <c:crosses val="autoZero"/>
        <c:crossBetween val="midCat"/>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5902095255509677"/>
          <c:y val="1.3472017320558961E-2"/>
          <c:w val="0.54878091741395585"/>
          <c:h val="6.6720568891130955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zero"/>
    <c:showDLblsOverMax val="0"/>
    <c:extLst xmlns:star_td="http://www.star-group.net/schemas/transit/filters/textdata"/>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818561078199063E-2"/>
          <c:y val="0.15799891746506492"/>
          <c:w val="0.95436287784360185"/>
          <c:h val="0.84200108253493511"/>
        </c:manualLayout>
      </c:layout>
      <c:areaChart>
        <c:grouping val="stacked"/>
        <c:varyColors val="0"/>
        <c:ser>
          <c:idx val="0"/>
          <c:order val="0"/>
          <c:tx>
            <c:strRef>
              <c:f>'Provenance importations'!$B$95</c:f>
              <c:strCache>
                <c:ptCount val="1"/>
                <c:pt idx="0">
                  <c:v>France</c:v>
                </c:pt>
              </c:strCache>
            </c:strRef>
          </c:tx>
          <c:spPr>
            <a:solidFill>
              <a:srgbClr val="EED465"/>
            </a:solidFill>
            <a:ln w="25400">
              <a:noFill/>
            </a:ln>
            <a:effectLst/>
          </c:spPr>
          <c:cat>
            <c:strRef>
              <c:extLst>
                <c:ext xmlns:c15="http://schemas.microsoft.com/office/drawing/2012/chart" uri="{02D57815-91ED-43cb-92C2-25804820EDAC}">
                  <c15:fullRef>
                    <c15:sqref>'Provenance importations'!$A$96:$A$109</c15:sqref>
                  </c15:fullRef>
                </c:ext>
              </c:extLst>
              <c:f>'Provenance importations'!$A$96:$A$107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importations'!$B$96:$B$109</c15:sqref>
                  </c15:fullRef>
                </c:ext>
              </c:extLst>
              <c:f>'Provenance importations'!$B$96:$B$107</c:f>
              <c:numCache>
                <c:formatCode>#\ ###\ ##0</c:formatCode>
                <c:ptCount val="12"/>
                <c:pt idx="0">
                  <c:v>145380.231</c:v>
                </c:pt>
                <c:pt idx="1">
                  <c:v>171287.3</c:v>
                </c:pt>
                <c:pt idx="2">
                  <c:v>141312.25599999999</c:v>
                </c:pt>
                <c:pt idx="3">
                  <c:v>180786.16899999999</c:v>
                </c:pt>
                <c:pt idx="4">
                  <c:v>88420.447</c:v>
                </c:pt>
                <c:pt idx="5">
                  <c:v>68583.411999999997</c:v>
                </c:pt>
                <c:pt idx="6">
                  <c:v>86376.262000000002</c:v>
                </c:pt>
                <c:pt idx="7">
                  <c:v>91366.653000000006</c:v>
                </c:pt>
                <c:pt idx="8">
                  <c:v>66482.918000000005</c:v>
                </c:pt>
                <c:pt idx="9">
                  <c:v>95604.967999999993</c:v>
                </c:pt>
                <c:pt idx="10">
                  <c:v>67413.233999999997</c:v>
                </c:pt>
                <c:pt idx="11">
                  <c:v>90787.915999999997</c:v>
                </c:pt>
              </c:numCache>
            </c:numRef>
          </c:val>
          <c:extLst xmlns:star_td="http://www.star-group.net/schemas/transit/filters/textdata">
            <c:ext xmlns:c16="http://schemas.microsoft.com/office/drawing/2014/chart" uri="{C3380CC4-5D6E-409C-BE32-E72D297353CC}">
              <c16:uniqueId val="{00000009-A4DE-473F-ABFE-7F2E7BFFCDB6}"/>
            </c:ext>
          </c:extLst>
        </c:ser>
        <c:ser>
          <c:idx val="1"/>
          <c:order val="1"/>
          <c:tx>
            <c:strRef>
              <c:f>'Provenance importations'!$C$95</c:f>
              <c:strCache>
                <c:ptCount val="1"/>
                <c:pt idx="0">
                  <c:v>Allemagne</c:v>
                </c:pt>
              </c:strCache>
            </c:strRef>
          </c:tx>
          <c:spPr>
            <a:solidFill>
              <a:srgbClr val="755B41"/>
            </a:solidFill>
            <a:ln w="25400">
              <a:noFill/>
            </a:ln>
            <a:effectLst/>
          </c:spPr>
          <c:cat>
            <c:strRef>
              <c:extLst>
                <c:ext xmlns:c15="http://schemas.microsoft.com/office/drawing/2012/chart" uri="{02D57815-91ED-43cb-92C2-25804820EDAC}">
                  <c15:fullRef>
                    <c15:sqref>'Provenance importations'!$A$96:$A$109</c15:sqref>
                  </c15:fullRef>
                </c:ext>
              </c:extLst>
              <c:f>'Provenance importations'!$A$96:$A$107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importations'!$C$96:$C$109</c15:sqref>
                  </c15:fullRef>
                </c:ext>
              </c:extLst>
              <c:f>'Provenance importations'!$C$96:$C$107</c:f>
              <c:numCache>
                <c:formatCode>#\ ###\ ##0</c:formatCode>
                <c:ptCount val="12"/>
                <c:pt idx="0">
                  <c:v>17393.116999999998</c:v>
                </c:pt>
                <c:pt idx="1">
                  <c:v>14512.306</c:v>
                </c:pt>
                <c:pt idx="2">
                  <c:v>13285.235000000001</c:v>
                </c:pt>
                <c:pt idx="3">
                  <c:v>35266.425999999999</c:v>
                </c:pt>
                <c:pt idx="4">
                  <c:v>27641.762999999999</c:v>
                </c:pt>
                <c:pt idx="5">
                  <c:v>20093.098000000002</c:v>
                </c:pt>
                <c:pt idx="6">
                  <c:v>15682.689</c:v>
                </c:pt>
                <c:pt idx="7">
                  <c:v>19111.856</c:v>
                </c:pt>
                <c:pt idx="8">
                  <c:v>36507.012000000002</c:v>
                </c:pt>
                <c:pt idx="9">
                  <c:v>33218.120999999999</c:v>
                </c:pt>
                <c:pt idx="10">
                  <c:v>23960.562999999998</c:v>
                </c:pt>
                <c:pt idx="11">
                  <c:v>29413.748</c:v>
                </c:pt>
              </c:numCache>
            </c:numRef>
          </c:val>
          <c:extLst xmlns:star_td="http://www.star-group.net/schemas/transit/filters/textdata">
            <c:ext xmlns:c16="http://schemas.microsoft.com/office/drawing/2014/chart" uri="{C3380CC4-5D6E-409C-BE32-E72D297353CC}">
              <c16:uniqueId val="{0000000B-A4DE-473F-ABFE-7F2E7BFFCDB6}"/>
            </c:ext>
          </c:extLst>
        </c:ser>
        <c:ser>
          <c:idx val="2"/>
          <c:order val="2"/>
          <c:tx>
            <c:strRef>
              <c:f>'Provenance importations'!$D$95</c:f>
              <c:strCache>
                <c:ptCount val="1"/>
                <c:pt idx="0">
                  <c:v>Roumanie</c:v>
                </c:pt>
              </c:strCache>
            </c:strRef>
          </c:tx>
          <c:spPr>
            <a:solidFill>
              <a:srgbClr val="A7B5D3"/>
            </a:solidFill>
            <a:ln w="25400">
              <a:noFill/>
            </a:ln>
            <a:effectLst/>
          </c:spPr>
          <c:cat>
            <c:strRef>
              <c:extLst>
                <c:ext xmlns:c15="http://schemas.microsoft.com/office/drawing/2012/chart" uri="{02D57815-91ED-43cb-92C2-25804820EDAC}">
                  <c15:fullRef>
                    <c15:sqref>'Provenance importations'!$A$96:$A$109</c15:sqref>
                  </c15:fullRef>
                </c:ext>
              </c:extLst>
              <c:f>'Provenance importations'!$A$96:$A$107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importations'!$D$96:$D$109</c15:sqref>
                  </c15:fullRef>
                </c:ext>
              </c:extLst>
              <c:f>'Provenance importations'!$D$96:$D$107</c:f>
              <c:numCache>
                <c:formatCode>#\ ###\ ##0</c:formatCode>
                <c:ptCount val="12"/>
                <c:pt idx="0">
                  <c:v>13556.99</c:v>
                </c:pt>
                <c:pt idx="1">
                  <c:v>5183.76</c:v>
                </c:pt>
                <c:pt idx="2">
                  <c:v>77.802000000000007</c:v>
                </c:pt>
                <c:pt idx="3">
                  <c:v>15745.776</c:v>
                </c:pt>
                <c:pt idx="4">
                  <c:v>17157.009999999998</c:v>
                </c:pt>
                <c:pt idx="5">
                  <c:v>40137.127999999997</c:v>
                </c:pt>
                <c:pt idx="6">
                  <c:v>20779.558000000001</c:v>
                </c:pt>
                <c:pt idx="7">
                  <c:v>6441.4</c:v>
                </c:pt>
                <c:pt idx="8">
                  <c:v>17880.887999999999</c:v>
                </c:pt>
                <c:pt idx="9">
                  <c:v>16402.267</c:v>
                </c:pt>
                <c:pt idx="10">
                  <c:v>6615.67</c:v>
                </c:pt>
                <c:pt idx="11">
                  <c:v>1797.32</c:v>
                </c:pt>
              </c:numCache>
            </c:numRef>
          </c:val>
          <c:extLst xmlns:star_td="http://www.star-group.net/schemas/transit/filters/textdata">
            <c:ext xmlns:c16="http://schemas.microsoft.com/office/drawing/2014/chart" uri="{C3380CC4-5D6E-409C-BE32-E72D297353CC}">
              <c16:uniqueId val="{0000000D-A4DE-473F-ABFE-7F2E7BFFCDB6}"/>
            </c:ext>
          </c:extLst>
        </c:ser>
        <c:ser>
          <c:idx val="3"/>
          <c:order val="3"/>
          <c:tx>
            <c:strRef>
              <c:f>'Provenance importations'!$E$95</c:f>
              <c:strCache>
                <c:ptCount val="1"/>
                <c:pt idx="0">
                  <c:v>Autres</c:v>
                </c:pt>
              </c:strCache>
            </c:strRef>
          </c:tx>
          <c:spPr>
            <a:solidFill>
              <a:srgbClr val="495946"/>
            </a:solidFill>
            <a:ln w="25400">
              <a:noFill/>
            </a:ln>
            <a:effectLst/>
          </c:spPr>
          <c:cat>
            <c:strRef>
              <c:extLst>
                <c:ext xmlns:c15="http://schemas.microsoft.com/office/drawing/2012/chart" uri="{02D57815-91ED-43cb-92C2-25804820EDAC}">
                  <c15:fullRef>
                    <c15:sqref>'Provenance importations'!$A$96:$A$109</c15:sqref>
                  </c15:fullRef>
                </c:ext>
              </c:extLst>
              <c:f>'Provenance importations'!$A$96:$A$107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importations'!$E$96:$E$109</c15:sqref>
                  </c15:fullRef>
                </c:ext>
              </c:extLst>
              <c:f>'Provenance importations'!$E$96:$E$107</c:f>
              <c:numCache>
                <c:formatCode>#\ ###\ ##0</c:formatCode>
                <c:ptCount val="12"/>
                <c:pt idx="0">
                  <c:v>7594.8250000000116</c:v>
                </c:pt>
                <c:pt idx="1">
                  <c:v>26147.993999999977</c:v>
                </c:pt>
                <c:pt idx="2">
                  <c:v>17774.994000000035</c:v>
                </c:pt>
                <c:pt idx="3">
                  <c:v>12913.255999999994</c:v>
                </c:pt>
                <c:pt idx="4">
                  <c:v>19231.687999999995</c:v>
                </c:pt>
                <c:pt idx="5">
                  <c:v>4084.663000000015</c:v>
                </c:pt>
                <c:pt idx="6">
                  <c:v>13034.903999999995</c:v>
                </c:pt>
                <c:pt idx="7">
                  <c:v>8687.3139999999985</c:v>
                </c:pt>
                <c:pt idx="8">
                  <c:v>28429.076000000001</c:v>
                </c:pt>
                <c:pt idx="9">
                  <c:v>11620.619000000006</c:v>
                </c:pt>
                <c:pt idx="10">
                  <c:v>26170.474000000017</c:v>
                </c:pt>
                <c:pt idx="11">
                  <c:v>12273.516999999993</c:v>
                </c:pt>
              </c:numCache>
            </c:numRef>
          </c:val>
          <c:extLst xmlns:star_td="http://www.star-group.net/schemas/transit/filters/textdata">
            <c:ext xmlns:c16="http://schemas.microsoft.com/office/drawing/2014/chart" uri="{C3380CC4-5D6E-409C-BE32-E72D297353CC}">
              <c16:uniqueId val="{0000000F-A4DE-473F-ABFE-7F2E7BFFCDB6}"/>
            </c:ext>
          </c:extLst>
        </c:ser>
        <c:dLbls>
          <c:showLegendKey val="0"/>
          <c:showVal val="0"/>
          <c:showCatName val="0"/>
          <c:showSerName val="0"/>
          <c:showPercent val="0"/>
          <c:showBubbleSize val="0"/>
        </c:dLbls>
        <c:axId val="784776463"/>
        <c:axId val="784775503"/>
      </c:areaChart>
      <c:catAx>
        <c:axId val="78477646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784775503"/>
        <c:crosses val="autoZero"/>
        <c:auto val="1"/>
        <c:lblAlgn val="ctr"/>
        <c:lblOffset val="100"/>
        <c:noMultiLvlLbl val="0"/>
      </c:catAx>
      <c:valAx>
        <c:axId val="784775503"/>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784776463"/>
        <c:crosses val="autoZero"/>
        <c:crossBetween val="midCat"/>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5902095255509677"/>
          <c:y val="1.3472017320558961E-2"/>
          <c:w val="0.54878091741395585"/>
          <c:h val="6.6720568891130955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zero"/>
    <c:showDLblsOverMax val="0"/>
    <c:extLst xmlns:star_td="http://www.star-group.net/schemas/transit/filters/textdata"/>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818561078199063E-2"/>
          <c:y val="0.15799891746506492"/>
          <c:w val="0.95436287784360185"/>
          <c:h val="0.84200108253493511"/>
        </c:manualLayout>
      </c:layout>
      <c:areaChart>
        <c:grouping val="stacked"/>
        <c:varyColors val="0"/>
        <c:ser>
          <c:idx val="0"/>
          <c:order val="0"/>
          <c:tx>
            <c:strRef>
              <c:f>'Provenance importations'!$B$55</c:f>
              <c:strCache>
                <c:ptCount val="1"/>
                <c:pt idx="0">
                  <c:v>Chine</c:v>
                </c:pt>
              </c:strCache>
            </c:strRef>
          </c:tx>
          <c:spPr>
            <a:solidFill>
              <a:srgbClr val="EED465"/>
            </a:solidFill>
            <a:ln w="25400">
              <a:noFill/>
            </a:ln>
            <a:effectLst/>
          </c:spPr>
          <c:cat>
            <c:strRef>
              <c:extLst>
                <c:ext xmlns:c15="http://schemas.microsoft.com/office/drawing/2012/chart" uri="{02D57815-91ED-43cb-92C2-25804820EDAC}">
                  <c15:fullRef>
                    <c15:sqref>'Provenance importations'!$A$56:$A$69</c15:sqref>
                  </c15:fullRef>
                </c:ext>
              </c:extLst>
              <c:f>'Provenance importations'!$A$56:$A$67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importations'!$B$56:$B$69</c15:sqref>
                  </c15:fullRef>
                </c:ext>
              </c:extLst>
              <c:f>'Provenance importations'!$B$56:$B$67</c:f>
              <c:numCache>
                <c:formatCode>#\ ###\ ##0</c:formatCode>
                <c:ptCount val="12"/>
                <c:pt idx="0" formatCode="General">
                  <c:v>0</c:v>
                </c:pt>
                <c:pt idx="1">
                  <c:v>22596.935000000001</c:v>
                </c:pt>
                <c:pt idx="2">
                  <c:v>12093.349</c:v>
                </c:pt>
                <c:pt idx="3">
                  <c:v>37289.646000000001</c:v>
                </c:pt>
                <c:pt idx="4">
                  <c:v>45425.785000000003</c:v>
                </c:pt>
                <c:pt idx="5">
                  <c:v>28266.87</c:v>
                </c:pt>
                <c:pt idx="6">
                  <c:v>36047.665999999997</c:v>
                </c:pt>
                <c:pt idx="7">
                  <c:v>49587.120999999999</c:v>
                </c:pt>
                <c:pt idx="8">
                  <c:v>32386.768</c:v>
                </c:pt>
                <c:pt idx="9">
                  <c:v>39531.567999999999</c:v>
                </c:pt>
                <c:pt idx="10">
                  <c:v>34025.519</c:v>
                </c:pt>
                <c:pt idx="11">
                  <c:v>47090.222999999998</c:v>
                </c:pt>
              </c:numCache>
            </c:numRef>
          </c:val>
          <c:extLst xmlns:star_td="http://www.star-group.net/schemas/transit/filters/textdata">
            <c:ext xmlns:c16="http://schemas.microsoft.com/office/drawing/2014/chart" uri="{C3380CC4-5D6E-409C-BE32-E72D297353CC}">
              <c16:uniqueId val="{00000006-4C42-4228-A8D9-D9250873BBAD}"/>
            </c:ext>
          </c:extLst>
        </c:ser>
        <c:ser>
          <c:idx val="1"/>
          <c:order val="1"/>
          <c:tx>
            <c:strRef>
              <c:f>'Provenance importations'!$C$55</c:f>
              <c:strCache>
                <c:ptCount val="1"/>
                <c:pt idx="0">
                  <c:v>France</c:v>
                </c:pt>
              </c:strCache>
            </c:strRef>
          </c:tx>
          <c:spPr>
            <a:solidFill>
              <a:srgbClr val="755B41"/>
            </a:solidFill>
            <a:ln w="25400">
              <a:noFill/>
            </a:ln>
            <a:effectLst/>
          </c:spPr>
          <c:cat>
            <c:strRef>
              <c:extLst>
                <c:ext xmlns:c15="http://schemas.microsoft.com/office/drawing/2012/chart" uri="{02D57815-91ED-43cb-92C2-25804820EDAC}">
                  <c15:fullRef>
                    <c15:sqref>'Provenance importations'!$A$56:$A$69</c15:sqref>
                  </c15:fullRef>
                </c:ext>
              </c:extLst>
              <c:f>'Provenance importations'!$A$56:$A$67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importations'!$C$56:$C$69</c15:sqref>
                  </c15:fullRef>
                </c:ext>
              </c:extLst>
              <c:f>'Provenance importations'!$C$56:$C$67</c:f>
              <c:numCache>
                <c:formatCode>#\ ###\ ##0</c:formatCode>
                <c:ptCount val="12"/>
                <c:pt idx="0">
                  <c:v>14211.388000000001</c:v>
                </c:pt>
                <c:pt idx="1">
                  <c:v>8771.68</c:v>
                </c:pt>
                <c:pt idx="2">
                  <c:v>4127.9210000000003</c:v>
                </c:pt>
                <c:pt idx="3">
                  <c:v>3615.2170000000001</c:v>
                </c:pt>
                <c:pt idx="4">
                  <c:v>1591.12</c:v>
                </c:pt>
                <c:pt idx="5">
                  <c:v>2166.84</c:v>
                </c:pt>
                <c:pt idx="6">
                  <c:v>258.94</c:v>
                </c:pt>
                <c:pt idx="7">
                  <c:v>2808</c:v>
                </c:pt>
                <c:pt idx="8">
                  <c:v>3248.56</c:v>
                </c:pt>
                <c:pt idx="9">
                  <c:v>2057.38</c:v>
                </c:pt>
                <c:pt idx="10">
                  <c:v>2320.9</c:v>
                </c:pt>
                <c:pt idx="11">
                  <c:v>2503.2800000000002</c:v>
                </c:pt>
              </c:numCache>
            </c:numRef>
          </c:val>
          <c:extLst xmlns:star_td="http://www.star-group.net/schemas/transit/filters/textdata">
            <c:ext xmlns:c16="http://schemas.microsoft.com/office/drawing/2014/chart" uri="{C3380CC4-5D6E-409C-BE32-E72D297353CC}">
              <c16:uniqueId val="{00000008-4C42-4228-A8D9-D9250873BBAD}"/>
            </c:ext>
          </c:extLst>
        </c:ser>
        <c:ser>
          <c:idx val="2"/>
          <c:order val="2"/>
          <c:tx>
            <c:strRef>
              <c:f>'Provenance importations'!$D$55</c:f>
              <c:strCache>
                <c:ptCount val="1"/>
                <c:pt idx="0">
                  <c:v>Autriche</c:v>
                </c:pt>
              </c:strCache>
            </c:strRef>
          </c:tx>
          <c:spPr>
            <a:solidFill>
              <a:srgbClr val="A7B5D3"/>
            </a:solidFill>
            <a:ln w="25400">
              <a:noFill/>
            </a:ln>
            <a:effectLst/>
          </c:spPr>
          <c:cat>
            <c:strRef>
              <c:extLst>
                <c:ext xmlns:c15="http://schemas.microsoft.com/office/drawing/2012/chart" uri="{02D57815-91ED-43cb-92C2-25804820EDAC}">
                  <c15:fullRef>
                    <c15:sqref>'Provenance importations'!$A$56:$A$69</c15:sqref>
                  </c15:fullRef>
                </c:ext>
              </c:extLst>
              <c:f>'Provenance importations'!$A$56:$A$67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importations'!$D$56:$D$69</c15:sqref>
                  </c15:fullRef>
                </c:ext>
              </c:extLst>
              <c:f>'Provenance importations'!$D$56:$D$67</c:f>
              <c:numCache>
                <c:formatCode>#\ ###\ ##0</c:formatCode>
                <c:ptCount val="12"/>
                <c:pt idx="0">
                  <c:v>7300.67</c:v>
                </c:pt>
                <c:pt idx="1">
                  <c:v>8647.7970000000005</c:v>
                </c:pt>
                <c:pt idx="2">
                  <c:v>8495.2150000000001</c:v>
                </c:pt>
                <c:pt idx="3">
                  <c:v>9752.18</c:v>
                </c:pt>
                <c:pt idx="4">
                  <c:v>3243.65</c:v>
                </c:pt>
                <c:pt idx="5">
                  <c:v>3919.58</c:v>
                </c:pt>
                <c:pt idx="6">
                  <c:v>3703.66</c:v>
                </c:pt>
                <c:pt idx="7">
                  <c:v>2634.17</c:v>
                </c:pt>
                <c:pt idx="8">
                  <c:v>3013.63</c:v>
                </c:pt>
                <c:pt idx="9">
                  <c:v>2096.8000000000002</c:v>
                </c:pt>
                <c:pt idx="10">
                  <c:v>10597.504999999999</c:v>
                </c:pt>
                <c:pt idx="11">
                  <c:v>1721.55</c:v>
                </c:pt>
              </c:numCache>
            </c:numRef>
          </c:val>
          <c:extLst xmlns:star_td="http://www.star-group.net/schemas/transit/filters/textdata">
            <c:ext xmlns:c16="http://schemas.microsoft.com/office/drawing/2014/chart" uri="{C3380CC4-5D6E-409C-BE32-E72D297353CC}">
              <c16:uniqueId val="{0000000A-4C42-4228-A8D9-D9250873BBAD}"/>
            </c:ext>
          </c:extLst>
        </c:ser>
        <c:ser>
          <c:idx val="3"/>
          <c:order val="3"/>
          <c:tx>
            <c:strRef>
              <c:f>'Provenance importations'!$E$55</c:f>
              <c:strCache>
                <c:ptCount val="1"/>
                <c:pt idx="0">
                  <c:v>Autres</c:v>
                </c:pt>
              </c:strCache>
            </c:strRef>
          </c:tx>
          <c:spPr>
            <a:solidFill>
              <a:srgbClr val="495946"/>
            </a:solidFill>
            <a:ln w="25400">
              <a:noFill/>
            </a:ln>
            <a:effectLst/>
          </c:spPr>
          <c:cat>
            <c:strRef>
              <c:extLst>
                <c:ext xmlns:c15="http://schemas.microsoft.com/office/drawing/2012/chart" uri="{02D57815-91ED-43cb-92C2-25804820EDAC}">
                  <c15:fullRef>
                    <c15:sqref>'Provenance importations'!$A$56:$A$69</c15:sqref>
                  </c15:fullRef>
                </c:ext>
              </c:extLst>
              <c:f>'Provenance importations'!$A$56:$A$67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importations'!$E$56:$E$69</c15:sqref>
                  </c15:fullRef>
                </c:ext>
              </c:extLst>
              <c:f>'Provenance importations'!$E$56:$E$67</c:f>
              <c:numCache>
                <c:formatCode>#\ ###\ ##0</c:formatCode>
                <c:ptCount val="12"/>
                <c:pt idx="0">
                  <c:v>20418.494000000002</c:v>
                </c:pt>
                <c:pt idx="1">
                  <c:v>10538.801999999996</c:v>
                </c:pt>
                <c:pt idx="2">
                  <c:v>12485.050999999999</c:v>
                </c:pt>
                <c:pt idx="3">
                  <c:v>1465.3810000000012</c:v>
                </c:pt>
                <c:pt idx="4">
                  <c:v>1028.1289999999935</c:v>
                </c:pt>
                <c:pt idx="5">
                  <c:v>7501.5539999999964</c:v>
                </c:pt>
                <c:pt idx="6">
                  <c:v>3203.3059999999969</c:v>
                </c:pt>
                <c:pt idx="7">
                  <c:v>243.94000000000233</c:v>
                </c:pt>
                <c:pt idx="8">
                  <c:v>3585.1849999999977</c:v>
                </c:pt>
                <c:pt idx="9">
                  <c:v>3294.4150000000009</c:v>
                </c:pt>
                <c:pt idx="10">
                  <c:v>677.15400000000227</c:v>
                </c:pt>
                <c:pt idx="11">
                  <c:v>265.20799999999872</c:v>
                </c:pt>
              </c:numCache>
            </c:numRef>
          </c:val>
          <c:extLst xmlns:star_td="http://www.star-group.net/schemas/transit/filters/textdata">
            <c:ext xmlns:c16="http://schemas.microsoft.com/office/drawing/2014/chart" uri="{C3380CC4-5D6E-409C-BE32-E72D297353CC}">
              <c16:uniqueId val="{0000000C-4C42-4228-A8D9-D9250873BBAD}"/>
            </c:ext>
          </c:extLst>
        </c:ser>
        <c:dLbls>
          <c:showLegendKey val="0"/>
          <c:showVal val="0"/>
          <c:showCatName val="0"/>
          <c:showSerName val="0"/>
          <c:showPercent val="0"/>
          <c:showBubbleSize val="0"/>
        </c:dLbls>
        <c:axId val="784776463"/>
        <c:axId val="784775503"/>
      </c:areaChart>
      <c:catAx>
        <c:axId val="78477646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784775503"/>
        <c:crosses val="autoZero"/>
        <c:auto val="1"/>
        <c:lblAlgn val="ctr"/>
        <c:lblOffset val="100"/>
        <c:noMultiLvlLbl val="0"/>
      </c:catAx>
      <c:valAx>
        <c:axId val="784775503"/>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General" sourceLinked="1"/>
        <c:majorTickMark val="none"/>
        <c:minorTickMark val="none"/>
        <c:tickLblPos val="nextTo"/>
        <c:crossAx val="784776463"/>
        <c:crosses val="autoZero"/>
        <c:crossBetween val="midCat"/>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5902095255509677"/>
          <c:y val="1.3472017320558961E-2"/>
          <c:w val="0.54878091741395585"/>
          <c:h val="6.6720568891130955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zero"/>
    <c:showDLblsOverMax val="0"/>
    <c:extLst xmlns:star_td="http://www.star-group.net/schemas/transit/filters/textdata"/>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2818561078199063E-2"/>
          <c:y val="0.15799891746506492"/>
          <c:w val="0.95436287784360185"/>
          <c:h val="0.84200108253493511"/>
        </c:manualLayout>
      </c:layout>
      <c:areaChart>
        <c:grouping val="stacked"/>
        <c:varyColors val="0"/>
        <c:ser>
          <c:idx val="0"/>
          <c:order val="0"/>
          <c:tx>
            <c:strRef>
              <c:f>'Provenance importations'!$B$115</c:f>
              <c:strCache>
                <c:ptCount val="1"/>
                <c:pt idx="0">
                  <c:v>Allemagne</c:v>
                </c:pt>
              </c:strCache>
            </c:strRef>
          </c:tx>
          <c:spPr>
            <a:solidFill>
              <a:srgbClr val="EED465"/>
            </a:solidFill>
            <a:ln w="25400">
              <a:noFill/>
            </a:ln>
            <a:effectLst/>
          </c:spPr>
          <c:cat>
            <c:strRef>
              <c:extLst>
                <c:ext xmlns:c15="http://schemas.microsoft.com/office/drawing/2012/chart" uri="{02D57815-91ED-43cb-92C2-25804820EDAC}">
                  <c15:fullRef>
                    <c15:sqref>'Provenance importations'!$A$116:$A$129</c15:sqref>
                  </c15:fullRef>
                </c:ext>
              </c:extLst>
              <c:f>'Provenance importations'!$A$116:$A$127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importations'!$B$116:$B$129</c15:sqref>
                  </c15:fullRef>
                </c:ext>
              </c:extLst>
              <c:f>'Provenance importations'!$B$116:$B$127</c:f>
              <c:numCache>
                <c:formatCode>#\ ###\ ##0</c:formatCode>
                <c:ptCount val="12"/>
                <c:pt idx="0">
                  <c:v>30287.002</c:v>
                </c:pt>
                <c:pt idx="1">
                  <c:v>28603.499</c:v>
                </c:pt>
                <c:pt idx="2">
                  <c:v>18514.202000000001</c:v>
                </c:pt>
                <c:pt idx="3">
                  <c:v>28067.152999999998</c:v>
                </c:pt>
                <c:pt idx="4">
                  <c:v>22028.181</c:v>
                </c:pt>
                <c:pt idx="5">
                  <c:v>19540.652999999998</c:v>
                </c:pt>
                <c:pt idx="6">
                  <c:v>14815.071</c:v>
                </c:pt>
                <c:pt idx="7">
                  <c:v>14485.991</c:v>
                </c:pt>
                <c:pt idx="8">
                  <c:v>25754.192999999999</c:v>
                </c:pt>
                <c:pt idx="9">
                  <c:v>16554.508000000002</c:v>
                </c:pt>
                <c:pt idx="10">
                  <c:v>39889.17</c:v>
                </c:pt>
                <c:pt idx="11">
                  <c:v>33291.440000000002</c:v>
                </c:pt>
              </c:numCache>
            </c:numRef>
          </c:val>
          <c:extLst xmlns:star_td="http://www.star-group.net/schemas/transit/filters/textdata">
            <c:ext xmlns:c16="http://schemas.microsoft.com/office/drawing/2014/chart" uri="{C3380CC4-5D6E-409C-BE32-E72D297353CC}">
              <c16:uniqueId val="{00000005-C8D0-4D6D-8BE8-19BC894A2046}"/>
            </c:ext>
          </c:extLst>
        </c:ser>
        <c:ser>
          <c:idx val="1"/>
          <c:order val="1"/>
          <c:tx>
            <c:strRef>
              <c:f>'Provenance importations'!$C$115</c:f>
              <c:strCache>
                <c:ptCount val="1"/>
                <c:pt idx="0">
                  <c:v>France</c:v>
                </c:pt>
              </c:strCache>
            </c:strRef>
          </c:tx>
          <c:spPr>
            <a:solidFill>
              <a:srgbClr val="755B41"/>
            </a:solidFill>
            <a:ln w="25400">
              <a:noFill/>
            </a:ln>
            <a:effectLst/>
          </c:spPr>
          <c:cat>
            <c:strRef>
              <c:extLst>
                <c:ext xmlns:c15="http://schemas.microsoft.com/office/drawing/2012/chart" uri="{02D57815-91ED-43cb-92C2-25804820EDAC}">
                  <c15:fullRef>
                    <c15:sqref>'Provenance importations'!$A$116:$A$129</c15:sqref>
                  </c15:fullRef>
                </c:ext>
              </c:extLst>
              <c:f>'Provenance importations'!$A$116:$A$127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importations'!$C$116:$C$129</c15:sqref>
                  </c15:fullRef>
                </c:ext>
              </c:extLst>
              <c:f>'Provenance importations'!$C$116:$C$127</c:f>
              <c:numCache>
                <c:formatCode>#\ ###\ ##0</c:formatCode>
                <c:ptCount val="12"/>
                <c:pt idx="0">
                  <c:v>21132.675999999999</c:v>
                </c:pt>
                <c:pt idx="1">
                  <c:v>11235.414000000001</c:v>
                </c:pt>
                <c:pt idx="2">
                  <c:v>11378.02</c:v>
                </c:pt>
                <c:pt idx="3">
                  <c:v>21967.128000000001</c:v>
                </c:pt>
                <c:pt idx="4">
                  <c:v>15852.132</c:v>
                </c:pt>
                <c:pt idx="5">
                  <c:v>10772.146000000001</c:v>
                </c:pt>
                <c:pt idx="6">
                  <c:v>22939.239000000001</c:v>
                </c:pt>
                <c:pt idx="7">
                  <c:v>4594.9399999999996</c:v>
                </c:pt>
                <c:pt idx="8">
                  <c:v>7715.28</c:v>
                </c:pt>
                <c:pt idx="9">
                  <c:v>6504.0309999999999</c:v>
                </c:pt>
                <c:pt idx="10">
                  <c:v>18083.084999999999</c:v>
                </c:pt>
                <c:pt idx="11">
                  <c:v>47276.338000000003</c:v>
                </c:pt>
              </c:numCache>
            </c:numRef>
          </c:val>
          <c:extLst xmlns:star_td="http://www.star-group.net/schemas/transit/filters/textdata">
            <c:ext xmlns:c16="http://schemas.microsoft.com/office/drawing/2014/chart" uri="{C3380CC4-5D6E-409C-BE32-E72D297353CC}">
              <c16:uniqueId val="{00000007-C8D0-4D6D-8BE8-19BC894A2046}"/>
            </c:ext>
          </c:extLst>
        </c:ser>
        <c:ser>
          <c:idx val="2"/>
          <c:order val="2"/>
          <c:tx>
            <c:strRef>
              <c:f>'Provenance importations'!$D$115</c:f>
              <c:strCache>
                <c:ptCount val="1"/>
                <c:pt idx="0">
                  <c:v>Hongrie</c:v>
                </c:pt>
              </c:strCache>
            </c:strRef>
          </c:tx>
          <c:spPr>
            <a:solidFill>
              <a:srgbClr val="A7B5D3"/>
            </a:solidFill>
            <a:ln w="25400">
              <a:noFill/>
            </a:ln>
            <a:effectLst/>
          </c:spPr>
          <c:cat>
            <c:strRef>
              <c:extLst>
                <c:ext xmlns:c15="http://schemas.microsoft.com/office/drawing/2012/chart" uri="{02D57815-91ED-43cb-92C2-25804820EDAC}">
                  <c15:fullRef>
                    <c15:sqref>'Provenance importations'!$A$116:$A$129</c15:sqref>
                  </c15:fullRef>
                </c:ext>
              </c:extLst>
              <c:f>'Provenance importations'!$A$116:$A$127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importations'!$D$116:$D$129</c15:sqref>
                  </c15:fullRef>
                </c:ext>
              </c:extLst>
              <c:f>'Provenance importations'!$D$116:$D$127</c:f>
              <c:numCache>
                <c:formatCode>#\ ###\ ##0</c:formatCode>
                <c:ptCount val="12"/>
                <c:pt idx="0">
                  <c:v>11807.433999999999</c:v>
                </c:pt>
                <c:pt idx="1">
                  <c:v>8293.6689999999999</c:v>
                </c:pt>
                <c:pt idx="2">
                  <c:v>50.012</c:v>
                </c:pt>
                <c:pt idx="3">
                  <c:v>14699.697</c:v>
                </c:pt>
                <c:pt idx="4">
                  <c:v>1518.03</c:v>
                </c:pt>
                <c:pt idx="5">
                  <c:v>147.19</c:v>
                </c:pt>
                <c:pt idx="6">
                  <c:v>559.029</c:v>
                </c:pt>
                <c:pt idx="7">
                  <c:v>51.817999999999998</c:v>
                </c:pt>
                <c:pt idx="8">
                  <c:v>15936.093999999999</c:v>
                </c:pt>
                <c:pt idx="9">
                  <c:v>95.01</c:v>
                </c:pt>
                <c:pt idx="10">
                  <c:v>812.7</c:v>
                </c:pt>
                <c:pt idx="11">
                  <c:v>326.315</c:v>
                </c:pt>
              </c:numCache>
            </c:numRef>
          </c:val>
          <c:extLst xmlns:star_td="http://www.star-group.net/schemas/transit/filters/textdata">
            <c:ext xmlns:c16="http://schemas.microsoft.com/office/drawing/2014/chart" uri="{C3380CC4-5D6E-409C-BE32-E72D297353CC}">
              <c16:uniqueId val="{00000009-C8D0-4D6D-8BE8-19BC894A2046}"/>
            </c:ext>
          </c:extLst>
        </c:ser>
        <c:ser>
          <c:idx val="3"/>
          <c:order val="3"/>
          <c:tx>
            <c:strRef>
              <c:f>'Provenance importations'!$E$115</c:f>
              <c:strCache>
                <c:ptCount val="1"/>
                <c:pt idx="0">
                  <c:v>Autres</c:v>
                </c:pt>
              </c:strCache>
            </c:strRef>
          </c:tx>
          <c:spPr>
            <a:solidFill>
              <a:srgbClr val="495946"/>
            </a:solidFill>
            <a:ln w="25400">
              <a:noFill/>
            </a:ln>
            <a:effectLst/>
          </c:spPr>
          <c:cat>
            <c:strRef>
              <c:extLst>
                <c:ext xmlns:c15="http://schemas.microsoft.com/office/drawing/2012/chart" uri="{02D57815-91ED-43cb-92C2-25804820EDAC}">
                  <c15:fullRef>
                    <c15:sqref>'Provenance importations'!$A$116:$A$129</c15:sqref>
                  </c15:fullRef>
                </c:ext>
              </c:extLst>
              <c:f>'Provenance importations'!$A$116:$A$127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extLst>
                <c:ext xmlns:c15="http://schemas.microsoft.com/office/drawing/2012/chart" uri="{02D57815-91ED-43cb-92C2-25804820EDAC}">
                  <c15:fullRef>
                    <c15:sqref>'Provenance importations'!$E$116:$E$129</c15:sqref>
                  </c15:fullRef>
                </c:ext>
              </c:extLst>
              <c:f>'Provenance importations'!$E$116:$E$127</c:f>
              <c:numCache>
                <c:formatCode>#\ ###\ ##0</c:formatCode>
                <c:ptCount val="12"/>
                <c:pt idx="0">
                  <c:v>12179.136000000006</c:v>
                </c:pt>
                <c:pt idx="1">
                  <c:v>4376.6939999999959</c:v>
                </c:pt>
                <c:pt idx="2">
                  <c:v>1461.2520000000004</c:v>
                </c:pt>
                <c:pt idx="3">
                  <c:v>9540.6940000000031</c:v>
                </c:pt>
                <c:pt idx="4">
                  <c:v>7882.8539999999994</c:v>
                </c:pt>
                <c:pt idx="5">
                  <c:v>1310.8680000000022</c:v>
                </c:pt>
                <c:pt idx="6">
                  <c:v>1485.5939999999973</c:v>
                </c:pt>
                <c:pt idx="7">
                  <c:v>2032.9389999999985</c:v>
                </c:pt>
                <c:pt idx="8">
                  <c:v>15617.964000000007</c:v>
                </c:pt>
                <c:pt idx="9">
                  <c:v>2565.5370000000003</c:v>
                </c:pt>
                <c:pt idx="10">
                  <c:v>860.12100000000646</c:v>
                </c:pt>
                <c:pt idx="11">
                  <c:v>1143.6649999999936</c:v>
                </c:pt>
              </c:numCache>
            </c:numRef>
          </c:val>
          <c:extLst xmlns:star_td="http://www.star-group.net/schemas/transit/filters/textdata">
            <c:ext xmlns:c16="http://schemas.microsoft.com/office/drawing/2014/chart" uri="{C3380CC4-5D6E-409C-BE32-E72D297353CC}">
              <c16:uniqueId val="{0000000B-C8D0-4D6D-8BE8-19BC894A2046}"/>
            </c:ext>
          </c:extLst>
        </c:ser>
        <c:dLbls>
          <c:showLegendKey val="0"/>
          <c:showVal val="0"/>
          <c:showCatName val="0"/>
          <c:showSerName val="0"/>
          <c:showPercent val="0"/>
          <c:showBubbleSize val="0"/>
        </c:dLbls>
        <c:axId val="784776463"/>
        <c:axId val="784775503"/>
      </c:areaChart>
      <c:catAx>
        <c:axId val="784776463"/>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crossAx val="784775503"/>
        <c:crosses val="autoZero"/>
        <c:auto val="1"/>
        <c:lblAlgn val="ctr"/>
        <c:lblOffset val="100"/>
        <c:noMultiLvlLbl val="0"/>
      </c:catAx>
      <c:valAx>
        <c:axId val="784775503"/>
        <c:scaling>
          <c:orientation val="minMax"/>
        </c:scaling>
        <c:delete val="1"/>
        <c:axPos val="r"/>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1"/>
        <c:majorTickMark val="none"/>
        <c:minorTickMark val="none"/>
        <c:tickLblPos val="nextTo"/>
        <c:crossAx val="784776463"/>
        <c:crosses val="autoZero"/>
        <c:crossBetween val="midCat"/>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25902095255509677"/>
          <c:y val="1.3472017320558961E-2"/>
          <c:w val="0.54878091741395585"/>
          <c:h val="6.6720568891130955E-2"/>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a:ea typeface="Roboto"/>
              <a:cs typeface="Roboto"/>
            </a:defRPr>
          </a:pPr>
          <a:endParaRPr lang="de-DE"/>
        </a:p>
      </c:txPr>
    </c:legend>
    <c:plotVisOnly val="1"/>
    <c:dispBlanksAs val="zero"/>
    <c:showDLblsOverMax val="0"/>
    <c:extLst xmlns:star_td="http://www.star-group.net/schemas/transit/filters/textdata"/>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819092307758556E-2"/>
          <c:y val="5.9384011204085319E-2"/>
          <c:w val="0.95451419896846812"/>
          <c:h val="0.84165110531516052"/>
        </c:manualLayout>
      </c:layout>
      <c:lineChart>
        <c:grouping val="standard"/>
        <c:varyColors val="0"/>
        <c:ser>
          <c:idx val="0"/>
          <c:order val="0"/>
          <c:tx>
            <c:strRef>
              <c:f>'Évolution des prix'!$B$14</c:f>
              <c:strCache>
                <c:ptCount val="1"/>
                <c:pt idx="0">
                  <c:v>Maïs fourrager</c:v>
                </c:pt>
              </c:strCache>
            </c:strRef>
          </c:tx>
          <c:spPr>
            <a:ln w="28575" cap="rnd">
              <a:solidFill>
                <a:srgbClr val="A9D18E"/>
              </a:solidFill>
              <a:round/>
            </a:ln>
            <a:effectLst/>
          </c:spPr>
          <c:marker>
            <c:symbol val="circle"/>
            <c:size val="5"/>
            <c:spPr>
              <a:solidFill>
                <a:srgbClr val="A9D18E"/>
              </a:solidFill>
              <a:ln w="9525">
                <a:noFill/>
              </a:ln>
              <a:effectLst/>
            </c:spPr>
          </c:marker>
          <c:dLbls>
            <c:dLbl>
              <c:idx val="0"/>
              <c:layout>
                <c:manualLayout>
                  <c:x val="-2.4500574324724383E-2"/>
                  <c:y val="2.483031775164653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C6A-4B2F-B83C-58FBD1D1B987}"/>
                </c:ext>
              </c:extLst>
            </c:dLbl>
            <c:dLbl>
              <c:idx val="1"/>
              <c:layout>
                <c:manualLayout>
                  <c:x val="-6.5470618225600644E-2"/>
                  <c:y val="2.441802531092109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C6A-4B2F-B83C-58FBD1D1B987}"/>
                </c:ext>
              </c:extLst>
            </c:dLbl>
            <c:dLbl>
              <c:idx val="2"/>
              <c:layout>
                <c:manualLayout>
                  <c:x val="-6.1406018615866212E-2"/>
                  <c:y val="8.03893133623076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6A-4B2F-B83C-58FBD1D1B987}"/>
                </c:ext>
              </c:extLst>
            </c:dLbl>
            <c:dLbl>
              <c:idx val="3"/>
              <c:layout>
                <c:manualLayout>
                  <c:x val="-2.4693242747171554E-3"/>
                  <c:y val="-5.953890676615772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6A-4B2F-B83C-58FBD1D1B987}"/>
                </c:ext>
              </c:extLst>
            </c:dLbl>
            <c:dLbl>
              <c:idx val="5"/>
              <c:layout>
                <c:manualLayout>
                  <c:x val="-3.2953821347725294E-2"/>
                  <c:y val="1.64346245439387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C6A-4B2F-B83C-58FBD1D1B987}"/>
                </c:ext>
              </c:extLst>
            </c:dLbl>
            <c:dLbl>
              <c:idx val="6"/>
              <c:layout>
                <c:manualLayout>
                  <c:x val="-3.2953821347725218E-2"/>
                  <c:y val="1.64346245439386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C6A-4B2F-B83C-58FBD1D1B987}"/>
                </c:ext>
              </c:extLst>
            </c:dLbl>
            <c:dLbl>
              <c:idx val="7"/>
              <c:layout>
                <c:manualLayout>
                  <c:x val="-4.7179919981795715E-2"/>
                  <c:y val="-2.274527709203156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C6A-4B2F-B83C-58FBD1D1B987}"/>
                </c:ext>
              </c:extLst>
            </c:dLbl>
            <c:dLbl>
              <c:idx val="9"/>
              <c:layout>
                <c:manualLayout>
                  <c:x val="-3.9050720762326893E-2"/>
                  <c:y val="-2.8342405897170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C6A-4B2F-B83C-58FBD1D1B987}"/>
                </c:ext>
              </c:extLst>
            </c:dLbl>
            <c:dLbl>
              <c:idx val="10"/>
              <c:layout>
                <c:manualLayout>
                  <c:x val="-6.1406018615866212E-2"/>
                  <c:y val="-5.95389067661579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C6A-4B2F-B83C-58FBD1D1B987}"/>
                </c:ext>
              </c:extLst>
            </c:dLbl>
            <c:dLbl>
              <c:idx val="11"/>
              <c:layout>
                <c:manualLayout>
                  <c:x val="-6.1406018615866212E-2"/>
                  <c:y val="-1.155101948175440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6A-4B2F-B83C-58FBD1D1B98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'Évolution des prix'!$A$16:$A$27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f>'Évolution des prix'!$B$16:$B$27</c:f>
              <c:numCache>
                <c:formatCode>0.0</c:formatCode>
                <c:ptCount val="12"/>
                <c:pt idx="0">
                  <c:v>22.665983990455942</c:v>
                </c:pt>
                <c:pt idx="1">
                  <c:v>22.424089730751007</c:v>
                </c:pt>
                <c:pt idx="2">
                  <c:v>28.678191182134711</c:v>
                </c:pt>
                <c:pt idx="3">
                  <c:v>34.98503812407737</c:v>
                </c:pt>
                <c:pt idx="4">
                  <c:v>29.016300119380066</c:v>
                </c:pt>
                <c:pt idx="5">
                  <c:v>21.100776149124737</c:v>
                </c:pt>
                <c:pt idx="6">
                  <c:v>23.249798693140946</c:v>
                </c:pt>
                <c:pt idx="7">
                  <c:v>23.79669041803432</c:v>
                </c:pt>
                <c:pt idx="8">
                  <c:v>22.632451433622585</c:v>
                </c:pt>
                <c:pt idx="9">
                  <c:v>22.371953759093913</c:v>
                </c:pt>
                <c:pt idx="10">
                  <c:v>22.048897397591386</c:v>
                </c:pt>
                <c:pt idx="11">
                  <c:v>26.882148415482334</c:v>
                </c:pt>
              </c:numCache>
            </c:numRef>
          </c:val>
          <c:smooth val="0"/>
          <c:extLst>
            <c:ext xmlns:c16="http://schemas.microsoft.com/office/drawing/2014/chart" uri="{C3380CC4-5D6E-409C-BE32-E72D297353CC}">
              <c16:uniqueId val="{0000000B-8C6A-4B2F-B83C-58FBD1D1B987}"/>
            </c:ext>
          </c:extLst>
        </c:ser>
        <c:ser>
          <c:idx val="1"/>
          <c:order val="1"/>
          <c:tx>
            <c:strRef>
              <c:f>'Évolution des prix'!$C$14</c:f>
              <c:strCache>
                <c:ptCount val="1"/>
                <c:pt idx="0">
                  <c:v>Blé fourrager</c:v>
                </c:pt>
              </c:strCache>
            </c:strRef>
          </c:tx>
          <c:spPr>
            <a:ln w="28575" cap="rnd">
              <a:solidFill>
                <a:srgbClr val="F47769"/>
              </a:solidFill>
              <a:round/>
            </a:ln>
            <a:effectLst/>
          </c:spPr>
          <c:marker>
            <c:symbol val="circle"/>
            <c:size val="5"/>
            <c:spPr>
              <a:solidFill>
                <a:srgbClr val="F47769"/>
              </a:solidFill>
              <a:ln w="9525">
                <a:noFill/>
              </a:ln>
              <a:effectLst/>
            </c:spPr>
          </c:marker>
          <c:dLbls>
            <c:dLbl>
              <c:idx val="0"/>
              <c:layout>
                <c:manualLayout>
                  <c:x val="-6.2098760809194574E-3"/>
                  <c:y val="-3.155326274046444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C6A-4B2F-B83C-58FBD1D1B987}"/>
                </c:ext>
              </c:extLst>
            </c:dLbl>
            <c:dLbl>
              <c:idx val="1"/>
              <c:layout>
                <c:manualLayout>
                  <c:x val="-2.888922173799079E-2"/>
                  <c:y val="3.042744655678518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C6A-4B2F-B83C-58FBD1D1B987}"/>
                </c:ext>
              </c:extLst>
            </c:dLbl>
            <c:dLbl>
              <c:idx val="2"/>
              <c:layout>
                <c:manualLayout>
                  <c:x val="-4.5016240795842204E-3"/>
                  <c:y val="-3.5676187147714179E-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C6A-4B2F-B83C-58FBD1D1B987}"/>
                </c:ext>
              </c:extLst>
            </c:dLbl>
            <c:dLbl>
              <c:idx val="3"/>
              <c:layout>
                <c:manualLayout>
                  <c:x val="-3.2953821347725218E-2"/>
                  <c:y val="-1.99467126894622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C6A-4B2F-B83C-58FBD1D1B987}"/>
                </c:ext>
              </c:extLst>
            </c:dLbl>
            <c:dLbl>
              <c:idx val="4"/>
              <c:layout>
                <c:manualLayout>
                  <c:x val="-5.7341419006131857E-2"/>
                  <c:y val="-5.953890676615746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C6A-4B2F-B83C-58FBD1D1B987}"/>
                </c:ext>
              </c:extLst>
            </c:dLbl>
            <c:dLbl>
              <c:idx val="5"/>
              <c:layout>
                <c:manualLayout>
                  <c:x val="-3.4986121152592503E-2"/>
                  <c:y val="-2.55438414946008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C6A-4B2F-B83C-58FBD1D1B987}"/>
                </c:ext>
              </c:extLst>
            </c:dLbl>
            <c:dLbl>
              <c:idx val="6"/>
              <c:layout>
                <c:manualLayout>
                  <c:x val="-3.7018420957459643E-2"/>
                  <c:y val="-1.71481482868930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C6A-4B2F-B83C-58FBD1D1B987}"/>
                </c:ext>
              </c:extLst>
            </c:dLbl>
            <c:dLbl>
              <c:idx val="7"/>
              <c:layout>
                <c:manualLayout>
                  <c:x val="-3.2953821347725294E-2"/>
                  <c:y val="1.9233188946507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C6A-4B2F-B83C-58FBD1D1B987}"/>
                </c:ext>
              </c:extLst>
            </c:dLbl>
            <c:dLbl>
              <c:idx val="8"/>
              <c:layout>
                <c:manualLayout>
                  <c:x val="-3.7018420957459643E-2"/>
                  <c:y val="-2.8342405897170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C6A-4B2F-B83C-58FBD1D1B987}"/>
                </c:ext>
              </c:extLst>
            </c:dLbl>
            <c:dLbl>
              <c:idx val="9"/>
              <c:layout>
                <c:manualLayout>
                  <c:x val="-3.4986121152592434E-2"/>
                  <c:y val="2.20317533490773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8C6A-4B2F-B83C-58FBD1D1B987}"/>
                </c:ext>
              </c:extLst>
            </c:dLbl>
            <c:dLbl>
              <c:idx val="10"/>
              <c:layout>
                <c:manualLayout>
                  <c:x val="-2.4824622128256379E-2"/>
                  <c:y val="-3.1140970299739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8C6A-4B2F-B83C-58FBD1D1B987}"/>
                </c:ext>
              </c:extLst>
            </c:dLbl>
            <c:dLbl>
              <c:idx val="11"/>
              <c:layout>
                <c:manualLayout>
                  <c:x val="-2.8889221737990797E-2"/>
                  <c:y val="-2.8342405897170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8C6A-4B2F-B83C-58FBD1D1B98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'Évolution des prix'!$A$16:$A$27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f>'Évolution des prix'!$C$16:$C$27</c:f>
              <c:numCache>
                <c:formatCode>0.0</c:formatCode>
                <c:ptCount val="12"/>
                <c:pt idx="0">
                  <c:v>23.138090010003509</c:v>
                </c:pt>
                <c:pt idx="1">
                  <c:v>22.346563037676098</c:v>
                </c:pt>
                <c:pt idx="2">
                  <c:v>28.768788686058539</c:v>
                </c:pt>
                <c:pt idx="3">
                  <c:v>35.486276725131169</c:v>
                </c:pt>
                <c:pt idx="4">
                  <c:v>25.17820556113135</c:v>
                </c:pt>
                <c:pt idx="5">
                  <c:v>21.436601538897971</c:v>
                </c:pt>
                <c:pt idx="6">
                  <c:v>23.616400523668624</c:v>
                </c:pt>
                <c:pt idx="7">
                  <c:v>23.076903978700436</c:v>
                </c:pt>
                <c:pt idx="8">
                  <c:v>20.579597854854274</c:v>
                </c:pt>
                <c:pt idx="9">
                  <c:v>20.264050590401368</c:v>
                </c:pt>
                <c:pt idx="10">
                  <c:v>22.055529563043912</c:v>
                </c:pt>
                <c:pt idx="11">
                  <c:v>27.215247460973334</c:v>
                </c:pt>
              </c:numCache>
            </c:numRef>
          </c:val>
          <c:smooth val="0"/>
          <c:extLst>
            <c:ext xmlns:c16="http://schemas.microsoft.com/office/drawing/2014/chart" uri="{C3380CC4-5D6E-409C-BE32-E72D297353CC}">
              <c16:uniqueId val="{00000019-8C6A-4B2F-B83C-58FBD1D1B987}"/>
            </c:ext>
          </c:extLst>
        </c:ser>
        <c:ser>
          <c:idx val="2"/>
          <c:order val="2"/>
          <c:tx>
            <c:strRef>
              <c:f>'Évolution des prix'!$D$14</c:f>
              <c:strCache>
                <c:ptCount val="1"/>
                <c:pt idx="0">
                  <c:v>Orge fourragère</c:v>
                </c:pt>
              </c:strCache>
            </c:strRef>
          </c:tx>
          <c:spPr>
            <a:ln w="28575" cap="rnd">
              <a:solidFill>
                <a:srgbClr val="EDD15A"/>
              </a:solidFill>
              <a:round/>
            </a:ln>
            <a:effectLst/>
          </c:spPr>
          <c:marker>
            <c:symbol val="circle"/>
            <c:size val="5"/>
            <c:spPr>
              <a:solidFill>
                <a:srgbClr val="EDD15A"/>
              </a:solidFill>
              <a:ln w="9525">
                <a:noFill/>
              </a:ln>
              <a:effectLst/>
            </c:spPr>
          </c:marker>
          <c:dLbls>
            <c:dLbl>
              <c:idx val="0"/>
              <c:layout>
                <c:manualLayout>
                  <c:x val="-3.262977354419324E-2"/>
                  <c:y val="-2.83424058971702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8C6A-4B2F-B83C-58FBD1D1B987}"/>
                </c:ext>
              </c:extLst>
            </c:dLbl>
            <c:dLbl>
              <c:idx val="1"/>
              <c:layout>
                <c:manualLayout>
                  <c:x val="-2.4824622128256361E-2"/>
                  <c:y val="-2.8342405897170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8C6A-4B2F-B83C-58FBD1D1B987}"/>
                </c:ext>
              </c:extLst>
            </c:dLbl>
            <c:dLbl>
              <c:idx val="2"/>
              <c:layout>
                <c:manualLayout>
                  <c:x val="-1.8727722713654717E-2"/>
                  <c:y val="-2.554384149460086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D-8C6A-4B2F-B83C-58FBD1D1B987}"/>
                </c:ext>
              </c:extLst>
            </c:dLbl>
            <c:dLbl>
              <c:idx val="3"/>
              <c:layout>
                <c:manualLayout>
                  <c:x val="-2.888922173799079E-2"/>
                  <c:y val="2.48303177516465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E-8C6A-4B2F-B83C-58FBD1D1B987}"/>
                </c:ext>
              </c:extLst>
            </c:dLbl>
            <c:dLbl>
              <c:idx val="4"/>
              <c:layout>
                <c:manualLayout>
                  <c:x val="-6.5339238844514345E-3"/>
                  <c:y val="-4.5546084753310956E-3"/>
                </c:manualLayout>
              </c:layout>
              <c:spPr>
                <a:noFill/>
                <a:ln>
                  <a:noFill/>
                </a:ln>
                <a:effectLst/>
              </c:spPr>
              <c:txPr>
                <a:bodyPr rot="0" spcFirstLastPara="1" vertOverflow="ellipsis" vert="horz" wrap="square" lIns="38100" tIns="19050" rIns="38100" bIns="19050" anchor="ctr" anchorCtr="1">
                  <a:no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r"/>
              <c:showLegendKey val="0"/>
              <c:showVal val="1"/>
              <c:showCatName val="0"/>
              <c:showSerName val="0"/>
              <c:showPercent val="0"/>
              <c:showBubbleSize val="0"/>
              <c:extLst>
                <c:ext xmlns:c15="http://schemas.microsoft.com/office/drawing/2012/chart" uri="{CE6537A1-D6FC-4f65-9D91-7224C49458BB}">
                  <c15:layout>
                    <c:manualLayout>
                      <c:w val="4.7616784428038822E-2"/>
                      <c:h val="3.9893645738326294E-2"/>
                    </c:manualLayout>
                  </c15:layout>
                </c:ext>
                <c:ext xmlns:c16="http://schemas.microsoft.com/office/drawing/2014/chart" uri="{C3380CC4-5D6E-409C-BE32-E72D297353CC}">
                  <c16:uniqueId val="{0000001F-8C6A-4B2F-B83C-58FBD1D1B987}"/>
                </c:ext>
              </c:extLst>
            </c:dLbl>
            <c:dLbl>
              <c:idx val="5"/>
              <c:layout>
                <c:manualLayout>
                  <c:x val="-6.5339238844514345E-3"/>
                  <c:y val="-5.953890676615798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8C6A-4B2F-B83C-58FBD1D1B987}"/>
                </c:ext>
              </c:extLst>
            </c:dLbl>
            <c:dLbl>
              <c:idx val="6"/>
              <c:layout>
                <c:manualLayout>
                  <c:x val="-3.2953821347725218E-2"/>
                  <c:y val="-2.83424058971701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8C6A-4B2F-B83C-58FBD1D1B987}"/>
                </c:ext>
              </c:extLst>
            </c:dLbl>
            <c:dLbl>
              <c:idx val="7"/>
              <c:layout>
                <c:manualLayout>
                  <c:x val="-8.5662236893186486E-3"/>
                  <c:y val="-1.714814828689290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8C6A-4B2F-B83C-58FBD1D1B987}"/>
                </c:ext>
              </c:extLst>
            </c:dLbl>
            <c:dLbl>
              <c:idx val="8"/>
              <c:layout>
                <c:manualLayout>
                  <c:x val="-3.2953821347725218E-2"/>
                  <c:y val="1.92331889465079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8C6A-4B2F-B83C-58FBD1D1B987}"/>
                </c:ext>
              </c:extLst>
            </c:dLbl>
            <c:dLbl>
              <c:idx val="9"/>
              <c:layout>
                <c:manualLayout>
                  <c:x val="-1.2630823299053113E-2"/>
                  <c:y val="8.0389313362307663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8C6A-4B2F-B83C-58FBD1D1B987}"/>
                </c:ext>
              </c:extLst>
            </c:dLbl>
            <c:dLbl>
              <c:idx val="10"/>
              <c:layout>
                <c:manualLayout>
                  <c:x val="-3.4986121152592434E-2"/>
                  <c:y val="2.48303177516465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8C6A-4B2F-B83C-58FBD1D1B987}"/>
                </c:ext>
              </c:extLst>
            </c:dLbl>
            <c:dLbl>
              <c:idx val="11"/>
              <c:layout>
                <c:manualLayout>
                  <c:x val="-3.9050720762326858E-2"/>
                  <c:y val="2.48303177516465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8C6A-4B2F-B83C-58FBD1D1B987}"/>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Noto Sans" panose="020B0502040504020204" pitchFamily="34" charset="0"/>
                    <a:ea typeface="Noto Sans" panose="020B0502040504020204" pitchFamily="34" charset="0"/>
                    <a:cs typeface="Noto Sans" panose="020B0502040504020204"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'Évolution des prix'!$A$16:$A$27</c:f>
              <c:strCache>
                <c:ptCount val="12"/>
                <c:pt idx="0">
                  <c:v>2025*</c:v>
                </c:pt>
                <c:pt idx="1">
                  <c:v>2024</c:v>
                </c:pt>
                <c:pt idx="2">
                  <c:v>2023</c:v>
                </c:pt>
                <c:pt idx="3">
                  <c:v>2022</c:v>
                </c:pt>
                <c:pt idx="4">
                  <c:v>2021</c:v>
                </c:pt>
                <c:pt idx="5">
                  <c:v>2020</c:v>
                </c:pt>
                <c:pt idx="6">
                  <c:v>2019</c:v>
                </c:pt>
                <c:pt idx="7">
                  <c:v>2018</c:v>
                </c:pt>
                <c:pt idx="8">
                  <c:v>2017</c:v>
                </c:pt>
                <c:pt idx="9">
                  <c:v>2016</c:v>
                </c:pt>
                <c:pt idx="10">
                  <c:v>2015</c:v>
                </c:pt>
                <c:pt idx="11">
                  <c:v>2014</c:v>
                </c:pt>
              </c:strCache>
            </c:strRef>
          </c:cat>
          <c:val>
            <c:numRef>
              <c:f>'Évolution des prix'!$D$16:$D$27</c:f>
              <c:numCache>
                <c:formatCode>0.0</c:formatCode>
                <c:ptCount val="12"/>
                <c:pt idx="0">
                  <c:v>23.695910450285236</c:v>
                </c:pt>
                <c:pt idx="1">
                  <c:v>22.553759834738532</c:v>
                </c:pt>
                <c:pt idx="2">
                  <c:v>29.554550090394422</c:v>
                </c:pt>
                <c:pt idx="3">
                  <c:v>34.863142849018573</c:v>
                </c:pt>
                <c:pt idx="4">
                  <c:v>25.168351808013661</c:v>
                </c:pt>
                <c:pt idx="5">
                  <c:v>21.328870669116668</c:v>
                </c:pt>
                <c:pt idx="6">
                  <c:v>25.227809499314969</c:v>
                </c:pt>
                <c:pt idx="7">
                  <c:v>23.605719785721117</c:v>
                </c:pt>
                <c:pt idx="8">
                  <c:v>20.166657821150931</c:v>
                </c:pt>
                <c:pt idx="9">
                  <c:v>21.795712335967149</c:v>
                </c:pt>
                <c:pt idx="10">
                  <c:v>20.501700760679725</c:v>
                </c:pt>
                <c:pt idx="11">
                  <c:v>26.593362046778505</c:v>
                </c:pt>
              </c:numCache>
            </c:numRef>
          </c:val>
          <c:smooth val="0"/>
          <c:extLst>
            <c:ext xmlns:c16="http://schemas.microsoft.com/office/drawing/2014/chart" uri="{C3380CC4-5D6E-409C-BE32-E72D297353CC}">
              <c16:uniqueId val="{00000027-8C6A-4B2F-B83C-58FBD1D1B987}"/>
            </c:ext>
          </c:extLst>
        </c:ser>
        <c:dLbls>
          <c:dLblPos val="t"/>
          <c:showLegendKey val="0"/>
          <c:showVal val="1"/>
          <c:showCatName val="0"/>
          <c:showSerName val="0"/>
          <c:showPercent val="0"/>
          <c:showBubbleSize val="0"/>
        </c:dLbls>
        <c:marker val="1"/>
        <c:smooth val="0"/>
        <c:axId val="1025521344"/>
        <c:axId val="1025521824"/>
        <c:extLst/>
      </c:lineChart>
      <c:catAx>
        <c:axId val="1025521344"/>
        <c:scaling>
          <c:orientation val="maxMin"/>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50" b="1"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crossAx val="1025521824"/>
        <c:crosses val="autoZero"/>
        <c:auto val="1"/>
        <c:lblAlgn val="ctr"/>
        <c:lblOffset val="100"/>
        <c:noMultiLvlLbl val="0"/>
      </c:catAx>
      <c:valAx>
        <c:axId val="1025521824"/>
        <c:scaling>
          <c:orientation val="minMax"/>
        </c:scaling>
        <c:delete val="1"/>
        <c:axPos val="l"/>
        <c:majorGridlines>
          <c:spPr>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majorGridlines>
        <c:numFmt formatCode="#\ ###\ ##0" sourceLinked="0"/>
        <c:majorTickMark val="out"/>
        <c:minorTickMark val="none"/>
        <c:tickLblPos val="nextTo"/>
        <c:crossAx val="1025521344"/>
        <c:crosses val="max"/>
        <c:crossBetween val="between"/>
      </c:valAx>
      <c:spPr>
        <a:noFill/>
        <a:ln>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0.66156592447333429"/>
          <c:w val="0.29465123378891361"/>
          <c:h val="0.14619331537558691"/>
        </c:manualLayout>
      </c:layout>
      <c:overlay val="0"/>
      <c:spPr>
        <a:noFill/>
        <a:ln>
          <a:noFill/>
        </a:ln>
        <a:effectLst/>
      </c:spPr>
      <c:txPr>
        <a:bodyPr rot="0" spcFirstLastPara="1" vertOverflow="ellipsis" vert="horz" wrap="square" anchor="ctr" anchorCtr="1"/>
        <a:lstStyle/>
        <a:p>
          <a:pPr>
            <a:defRPr sz="1150" b="0" i="0" u="none" strike="noStrike" kern="1200" baseline="0">
              <a:solidFill>
                <a:schemeClr val="tx1">
                  <a:lumMod val="65000"/>
                  <a:lumOff val="35000"/>
                </a:schemeClr>
              </a:solidFill>
              <a:latin typeface="Roboto" panose="02000000000000000000" pitchFamily="2" charset="0"/>
              <a:ea typeface="Roboto" panose="02000000000000000000" pitchFamily="2" charset="0"/>
              <a:cs typeface="Noto Sans" panose="020B0502040504020204" pitchFamily="34" charset="0"/>
            </a:defRPr>
          </a:pPr>
          <a:endParaRPr lang="de-DE"/>
        </a:p>
      </c:txPr>
    </c:legend>
    <c:plotVisOnly val="1"/>
    <c:dispBlanksAs val="gap"/>
    <c:showDLblsOverMax val="0"/>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900" b="1">
          <a:latin typeface="Noto Sans" panose="020B0502040504020204" pitchFamily="34" charset="0"/>
          <a:ea typeface="Noto Sans" panose="020B0502040504020204" pitchFamily="34" charset="0"/>
          <a:cs typeface="Noto Sans" panose="020B0502040504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7" Type="http://schemas.openxmlformats.org/officeDocument/2006/relationships/chart" Target="../charts/chart8.xml"/><Relationship Id="rId2" Type="http://schemas.openxmlformats.org/officeDocument/2006/relationships/chart" Target="../charts/chart3.xml"/><Relationship Id="rId1" Type="http://schemas.openxmlformats.org/officeDocument/2006/relationships/image" Target="../media/image1.emf"/><Relationship Id="rId6" Type="http://schemas.openxmlformats.org/officeDocument/2006/relationships/chart" Target="../charts/chart7.xml"/><Relationship Id="rId5" Type="http://schemas.openxmlformats.org/officeDocument/2006/relationships/chart" Target="../charts/chart6.xml"/><Relationship Id="rId4"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emf"/><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11457</xdr:colOff>
      <xdr:row>0</xdr:row>
      <xdr:rowOff>152261</xdr:rowOff>
    </xdr:from>
    <xdr:to>
      <xdr:col>2</xdr:col>
      <xdr:colOff>1245171</xdr:colOff>
      <xdr:row>5</xdr:row>
      <xdr:rowOff>92974</xdr:rowOff>
    </xdr:to>
    <xdr:pic>
      <xdr:nvPicPr>
        <xdr:cNvPr id="2" name="Grafik 45" descr="C:\Users\U80855315\AppData\Local\Microsoft\Windows\INetCache\Content.Word\FR_Bundeslogo_FBMA_für Marktbericht.emf">
          <a:extLst>
            <a:ext uri="{FF2B5EF4-FFF2-40B4-BE49-F238E27FC236}">
              <a16:creationId xmlns:a16="http://schemas.microsoft.com/office/drawing/2014/main" id="{FD8CFDCD-F39F-43DD-8F1B-660380D1D0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 y="152261"/>
          <a:ext cx="3999886" cy="893213"/>
        </a:xfrm>
        <a:prstGeom prst="rect">
          <a:avLst/>
        </a:prstGeom>
        <a:noFill/>
        <a:ln>
          <a:noFill/>
        </a:ln>
      </xdr:spPr>
    </xdr:pic>
    <xdr:clientData/>
  </xdr:twoCellAnchor>
  <xdr:twoCellAnchor>
    <xdr:from>
      <xdr:col>0</xdr:col>
      <xdr:colOff>66261</xdr:colOff>
      <xdr:row>5</xdr:row>
      <xdr:rowOff>8283</xdr:rowOff>
    </xdr:from>
    <xdr:to>
      <xdr:col>16</xdr:col>
      <xdr:colOff>609674</xdr:colOff>
      <xdr:row>10</xdr:row>
      <xdr:rowOff>117678</xdr:rowOff>
    </xdr:to>
    <xdr:sp macro="" textlink="">
      <xdr:nvSpPr>
        <xdr:cNvPr id="3" name="Haupttitel2">
          <a:extLst>
            <a:ext uri="{FF2B5EF4-FFF2-40B4-BE49-F238E27FC236}">
              <a16:creationId xmlns:a16="http://schemas.microsoft.com/office/drawing/2014/main" id="{F37D5173-ADBA-4E28-B1CB-A03072260A48}"/>
            </a:ext>
          </a:extLst>
        </xdr:cNvPr>
        <xdr:cNvSpPr txBox="1"/>
      </xdr:nvSpPr>
      <xdr:spPr>
        <a:xfrm>
          <a:off x="66261" y="960783"/>
          <a:ext cx="13173563" cy="113809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fr-CH" sz="1600" b="1" kern="0" cap="none" spc="150" normalizeH="0">
              <a:solidFill>
                <a:srgbClr val="3F3F3F"/>
              </a:solidFill>
              <a:latin typeface="Noto Sans"/>
              <a:ea typeface="Noto Sans"/>
              <a:cs typeface="Noto Sans"/>
              <a:sym typeface="Noto Sans"/>
            </a:rPr>
            <a:t>ALIMENTS POUR ANIMAUX</a:t>
          </a:r>
        </a:p>
        <a:p>
          <a:pPr lvl="0" indent="0" fontAlgn="auto" hangingPunct="1">
            <a:lnSpc>
              <a:spcPct val="120000"/>
            </a:lnSpc>
            <a:spcBef>
              <a:spcPts val="0"/>
            </a:spcBef>
            <a:spcAft>
              <a:spcPts val="0"/>
            </a:spcAft>
          </a:pPr>
          <a:r>
            <a:rPr lang="fr-CH" sz="1400" b="1" kern="0" cap="none" spc="150" normalizeH="0">
              <a:solidFill>
                <a:schemeClr val="tx2">
                  <a:lumMod val="50000"/>
                </a:schemeClr>
              </a:solidFill>
              <a:latin typeface="Noto Sans"/>
              <a:ea typeface="Noto Sans"/>
              <a:cs typeface="Noto Sans"/>
              <a:sym typeface="Noto Sans"/>
            </a:rPr>
            <a:t>Évolution des principaux aliments pour animaux énergétiques importés</a:t>
          </a:r>
          <a:endParaRPr lang="de-CH" sz="1400" b="1" i="0" baseline="0">
            <a:solidFill>
              <a:schemeClr val="tx2">
                <a:lumMod val="50000"/>
              </a:schemeClr>
            </a:solidFill>
            <a:latin typeface="Roboto" panose="02000000000000000000" pitchFamily="2" charset="0"/>
          </a:endParaRPr>
        </a:p>
      </xdr:txBody>
    </xdr:sp>
    <xdr:clientData/>
  </xdr:twoCellAnchor>
  <xdr:twoCellAnchor editAs="absolute">
    <xdr:from>
      <xdr:col>5</xdr:col>
      <xdr:colOff>73930</xdr:colOff>
      <xdr:row>0</xdr:row>
      <xdr:rowOff>170516</xdr:rowOff>
    </xdr:from>
    <xdr:to>
      <xdr:col>8</xdr:col>
      <xdr:colOff>512907</xdr:colOff>
      <xdr:row>5</xdr:row>
      <xdr:rowOff>97676</xdr:rowOff>
    </xdr:to>
    <xdr:grpSp>
      <xdr:nvGrpSpPr>
        <xdr:cNvPr id="4" name="Quellenangaben1">
          <a:extLst>
            <a:ext uri="{FF2B5EF4-FFF2-40B4-BE49-F238E27FC236}">
              <a16:creationId xmlns:a16="http://schemas.microsoft.com/office/drawing/2014/main" id="{060F97D5-F213-4944-8EB9-892432EE1B4C}"/>
            </a:ext>
          </a:extLst>
        </xdr:cNvPr>
        <xdr:cNvGrpSpPr/>
      </xdr:nvGrpSpPr>
      <xdr:grpSpPr>
        <a:xfrm>
          <a:off x="7284355" y="170516"/>
          <a:ext cx="4839527" cy="832035"/>
          <a:chOff x="8312150" y="1193800"/>
          <a:chExt cx="4851400" cy="997674"/>
        </a:xfrm>
      </xdr:grpSpPr>
      <xdr:sp macro="" textlink="">
        <xdr:nvSpPr>
          <xdr:cNvPr id="5" name="Source1">
            <a:extLst>
              <a:ext uri="{FF2B5EF4-FFF2-40B4-BE49-F238E27FC236}">
                <a16:creationId xmlns:a16="http://schemas.microsoft.com/office/drawing/2014/main" id="{DA7393B8-1881-7FB1-9A92-353342906D84}"/>
              </a:ext>
            </a:extLst>
          </xdr:cNvPr>
          <xdr:cNvSpPr txBox="1"/>
        </xdr:nvSpPr>
        <xdr:spPr>
          <a:xfrm>
            <a:off x="8312150" y="1193800"/>
            <a:ext cx="4851400" cy="25126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200" b="1" cap="none">
                <a:solidFill>
                  <a:srgbClr val="3F3F3F"/>
                </a:solidFill>
                <a:latin typeface="Noto Sans"/>
                <a:ea typeface="Noto Sans"/>
                <a:cs typeface="Noto Sans"/>
                <a:sym typeface="Noto Sans"/>
              </a:rPr>
              <a:t>Sources : SwissImpex et swiss granum</a:t>
            </a:r>
          </a:p>
        </xdr:txBody>
      </xdr:sp>
      <xdr:sp macro="" textlink="">
        <xdr:nvSpPr>
          <xdr:cNvPr id="6" name="Publication1">
            <a:extLst>
              <a:ext uri="{FF2B5EF4-FFF2-40B4-BE49-F238E27FC236}">
                <a16:creationId xmlns:a16="http://schemas.microsoft.com/office/drawing/2014/main" id="{DF2490C5-C83D-1858-CD52-5D7FD854A387}"/>
              </a:ext>
            </a:extLst>
          </xdr:cNvPr>
          <xdr:cNvSpPr txBox="1"/>
        </xdr:nvSpPr>
        <xdr:spPr>
          <a:xfrm>
            <a:off x="8312150" y="1549399"/>
            <a:ext cx="4851400" cy="6420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fr-CH" sz="1200" b="0" cap="none">
                <a:solidFill>
                  <a:srgbClr val="3F3F3F"/>
                </a:solidFill>
                <a:latin typeface="Noto Sans"/>
                <a:ea typeface="Noto Sans"/>
                <a:cs typeface="Noto Sans"/>
                <a:sym typeface="Noto Sans"/>
              </a:rPr>
              <a:t>Droit de publication : le traitement et la publication ultérieurs sont autorisés à condition que la source soit citée.</a:t>
            </a:r>
          </a:p>
        </xdr:txBody>
      </xdr:sp>
    </xdr:grpSp>
    <xdr:clientData/>
  </xdr:twoCellAnchor>
  <xdr:twoCellAnchor editAs="absolute">
    <xdr:from>
      <xdr:col>5</xdr:col>
      <xdr:colOff>532969</xdr:colOff>
      <xdr:row>13</xdr:row>
      <xdr:rowOff>112708</xdr:rowOff>
    </xdr:from>
    <xdr:to>
      <xdr:col>9</xdr:col>
      <xdr:colOff>979907</xdr:colOff>
      <xdr:row>42</xdr:row>
      <xdr:rowOff>189476</xdr:rowOff>
    </xdr:to>
    <xdr:grpSp>
      <xdr:nvGrpSpPr>
        <xdr:cNvPr id="38" name="diagroup1">
          <a:extLst>
            <a:ext uri="{FF2B5EF4-FFF2-40B4-BE49-F238E27FC236}">
              <a16:creationId xmlns:a16="http://schemas.microsoft.com/office/drawing/2014/main" id="{2D03DBEC-7901-5E06-9DA4-B073C002C3F8}"/>
            </a:ext>
          </a:extLst>
        </xdr:cNvPr>
        <xdr:cNvGrpSpPr/>
      </xdr:nvGrpSpPr>
      <xdr:grpSpPr>
        <a:xfrm>
          <a:off x="7743394" y="2436808"/>
          <a:ext cx="6146063" cy="5734618"/>
          <a:chOff x="8371712" y="2236782"/>
          <a:chExt cx="6133976" cy="5683387"/>
        </a:xfrm>
      </xdr:grpSpPr>
      <xdr:sp macro="" textlink="">
        <xdr:nvSpPr>
          <xdr:cNvPr id="7" name="graphtextu1">
            <a:extLst>
              <a:ext uri="{FF2B5EF4-FFF2-40B4-BE49-F238E27FC236}">
                <a16:creationId xmlns:a16="http://schemas.microsoft.com/office/drawing/2014/main" id="{EACB9370-6F5E-4C53-6646-82AA0734B791}"/>
              </a:ext>
            </a:extLst>
          </xdr:cNvPr>
          <xdr:cNvSpPr txBox="1"/>
        </xdr:nvSpPr>
        <xdr:spPr>
          <a:xfrm>
            <a:off x="8371713" y="2266373"/>
            <a:ext cx="6133975" cy="86861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IMPORTATIONS D’ALIMENTS POUR ANIMAUX ÉNERGÉTIQUES</a:t>
            </a:r>
          </a:p>
          <a:p>
            <a:pPr indent="0">
              <a:lnSpc>
                <a:spcPct val="120000"/>
              </a:lnSpc>
            </a:pPr>
            <a:r>
              <a:rPr lang="fr-CH" sz="1150" b="1" kern="0" cap="none" spc="0">
                <a:solidFill>
                  <a:schemeClr val="accent1">
                    <a:lumMod val="100000"/>
                  </a:schemeClr>
                </a:solidFill>
                <a:latin typeface="Roboto"/>
                <a:ea typeface="Roboto"/>
                <a:cs typeface="Roboto"/>
                <a:sym typeface="Roboto"/>
              </a:rPr>
              <a:t>Volume des importations des principaux aliments pour animaux énergétiques</a:t>
            </a:r>
          </a:p>
          <a:p>
            <a:pPr lvl="0" indent="0" fontAlgn="auto" hangingPunct="1">
              <a:lnSpc>
                <a:spcPct val="100000"/>
              </a:lnSpc>
              <a:spcBef>
                <a:spcPts val="0"/>
              </a:spcBef>
              <a:spcAft>
                <a:spcPts val="0"/>
              </a:spcAft>
            </a:pPr>
            <a:endParaRPr lang="de-CH" sz="1150" b="1" i="0" kern="0" cap="none" spc="0" baseline="0">
              <a:solidFill>
                <a:schemeClr val="accent1">
                  <a:lumMod val="100000"/>
                </a:schemeClr>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fr-CH" sz="1150" b="0" kern="0" cap="none" spc="0" normalizeH="0">
                <a:solidFill>
                  <a:srgbClr val="3F3F3F"/>
                </a:solidFill>
                <a:latin typeface="Roboto"/>
                <a:ea typeface="Roboto"/>
                <a:cs typeface="Roboto"/>
                <a:sym typeface="Roboto"/>
              </a:rPr>
              <a:t>en tonnes</a:t>
            </a:r>
          </a:p>
        </xdr:txBody>
      </xdr:sp>
      <xdr:graphicFrame macro="">
        <xdr:nvGraphicFramePr>
          <xdr:cNvPr id="8" name="Report1">
            <a:extLst>
              <a:ext uri="{FF2B5EF4-FFF2-40B4-BE49-F238E27FC236}">
                <a16:creationId xmlns:a16="http://schemas.microsoft.com/office/drawing/2014/main" id="{E42D439E-5D67-CAAD-0557-92678DADC6CE}"/>
              </a:ext>
            </a:extLst>
          </xdr:cNvPr>
          <xdr:cNvGraphicFramePr/>
        </xdr:nvGraphicFramePr>
        <xdr:xfrm>
          <a:off x="8371713" y="3180266"/>
          <a:ext cx="6133975" cy="3752683"/>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9" name="graphtextm1">
            <a:extLst>
              <a:ext uri="{FF2B5EF4-FFF2-40B4-BE49-F238E27FC236}">
                <a16:creationId xmlns:a16="http://schemas.microsoft.com/office/drawing/2014/main" id="{8E8CC3C6-DD70-74FA-2D52-B57BCDCE21F9}"/>
              </a:ext>
            </a:extLst>
          </xdr:cNvPr>
          <xdr:cNvSpPr txBox="1"/>
        </xdr:nvSpPr>
        <xdr:spPr>
          <a:xfrm>
            <a:off x="8371713" y="7098049"/>
            <a:ext cx="6133975" cy="6970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solidFill>
                <a:latin typeface="Roboto"/>
                <a:ea typeface="Roboto"/>
                <a:cs typeface="Roboto"/>
                <a:sym typeface="Roboto"/>
              </a:rPr>
              <a:t>Les quantités importées publiées se rapportent aux numéros du tarif douanier suivants : 1005.9039 - Maïs pour l’alimentation des animaux, 1001.9939 - Froment (blé) pour l’alimentation des animaux, 1003.9059 - Orge pour l’alimentation des animaux.</a:t>
            </a:r>
          </a:p>
          <a:p>
            <a:r>
              <a:rPr lang="fr-CH" sz="1150" b="0" cap="none">
                <a:solidFill>
                  <a:schemeClr val="tx2"/>
                </a:solidFill>
                <a:latin typeface="Roboto"/>
                <a:ea typeface="Roboto"/>
                <a:cs typeface="Roboto"/>
                <a:sym typeface="Roboto"/>
              </a:rPr>
              <a:t>* Données provisoires</a:t>
            </a:r>
            <a:endParaRPr lang="de-CH" sz="1150" b="0" i="0">
              <a:solidFill>
                <a:schemeClr val="tx2"/>
              </a:solidFill>
              <a:latin typeface="Roboto" panose="02000000000000000000" pitchFamily="2" charset="0"/>
            </a:endParaRPr>
          </a:p>
        </xdr:txBody>
      </xdr:sp>
      <xdr:sp macro="" textlink="">
        <xdr:nvSpPr>
          <xdr:cNvPr id="10" name="graphtextl1">
            <a:extLst>
              <a:ext uri="{FF2B5EF4-FFF2-40B4-BE49-F238E27FC236}">
                <a16:creationId xmlns:a16="http://schemas.microsoft.com/office/drawing/2014/main" id="{BDA6487D-AB91-0347-52F6-BDB9D90E37FA}"/>
              </a:ext>
            </a:extLst>
          </xdr:cNvPr>
          <xdr:cNvSpPr txBox="1"/>
        </xdr:nvSpPr>
        <xdr:spPr>
          <a:xfrm>
            <a:off x="8371712" y="7743197"/>
            <a:ext cx="6133975" cy="17697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lumMod val="100000"/>
                  </a:schemeClr>
                </a:solidFill>
                <a:latin typeface="Roboto"/>
                <a:ea typeface="Roboto"/>
                <a:cs typeface="Roboto"/>
                <a:sym typeface="Roboto"/>
              </a:rPr>
              <a:t>Source : SwissImpex</a:t>
            </a:r>
            <a:endParaRPr lang="de-CH" sz="1150" b="0" i="0">
              <a:solidFill>
                <a:schemeClr val="tx2">
                  <a:lumMod val="100000"/>
                </a:schemeClr>
              </a:solidFill>
              <a:latin typeface="Roboto" panose="02000000000000000000" pitchFamily="2" charset="0"/>
            </a:endParaRPr>
          </a:p>
        </xdr:txBody>
      </xdr:sp>
      <xdr:cxnSp macro="">
        <xdr:nvCxnSpPr>
          <xdr:cNvPr id="11" name="titleline1">
            <a:extLst>
              <a:ext uri="{FF2B5EF4-FFF2-40B4-BE49-F238E27FC236}">
                <a16:creationId xmlns:a16="http://schemas.microsoft.com/office/drawing/2014/main" id="{48DDEB21-1F62-D436-2DC1-8009E80031D2}"/>
              </a:ext>
            </a:extLst>
          </xdr:cNvPr>
          <xdr:cNvCxnSpPr/>
        </xdr:nvCxnSpPr>
        <xdr:spPr>
          <a:xfrm>
            <a:off x="8371713" y="2236782"/>
            <a:ext cx="427749"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11457</xdr:colOff>
      <xdr:row>0</xdr:row>
      <xdr:rowOff>152261</xdr:rowOff>
    </xdr:from>
    <xdr:to>
      <xdr:col>2</xdr:col>
      <xdr:colOff>676472</xdr:colOff>
      <xdr:row>5</xdr:row>
      <xdr:rowOff>92974</xdr:rowOff>
    </xdr:to>
    <xdr:pic>
      <xdr:nvPicPr>
        <xdr:cNvPr id="2" name="Grafik 45" descr="C:\Users\U80855315\AppData\Local\Microsoft\Windows\INetCache\Content.Word\FR_Bundeslogo_FBMA_für Marktbericht.emf">
          <a:extLst>
            <a:ext uri="{FF2B5EF4-FFF2-40B4-BE49-F238E27FC236}">
              <a16:creationId xmlns:a16="http://schemas.microsoft.com/office/drawing/2014/main" id="{39DE90DD-6A6C-4440-9B7E-2C9F3CF1CA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 y="152261"/>
          <a:ext cx="3999886" cy="893213"/>
        </a:xfrm>
        <a:prstGeom prst="rect">
          <a:avLst/>
        </a:prstGeom>
        <a:noFill/>
        <a:ln>
          <a:noFill/>
        </a:ln>
      </xdr:spPr>
    </xdr:pic>
    <xdr:clientData/>
  </xdr:twoCellAnchor>
  <xdr:twoCellAnchor>
    <xdr:from>
      <xdr:col>0</xdr:col>
      <xdr:colOff>66261</xdr:colOff>
      <xdr:row>5</xdr:row>
      <xdr:rowOff>8283</xdr:rowOff>
    </xdr:from>
    <xdr:to>
      <xdr:col>11</xdr:col>
      <xdr:colOff>609674</xdr:colOff>
      <xdr:row>10</xdr:row>
      <xdr:rowOff>117678</xdr:rowOff>
    </xdr:to>
    <xdr:sp macro="" textlink="">
      <xdr:nvSpPr>
        <xdr:cNvPr id="3" name="Haupttitel2">
          <a:extLst>
            <a:ext uri="{FF2B5EF4-FFF2-40B4-BE49-F238E27FC236}">
              <a16:creationId xmlns:a16="http://schemas.microsoft.com/office/drawing/2014/main" id="{8A6A4DE7-EF7B-40AD-A745-6AA361256937}"/>
            </a:ext>
          </a:extLst>
        </xdr:cNvPr>
        <xdr:cNvSpPr txBox="1"/>
      </xdr:nvSpPr>
      <xdr:spPr>
        <a:xfrm>
          <a:off x="66261" y="960783"/>
          <a:ext cx="14411813" cy="113809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fr-CH" sz="1600" b="1" kern="0" cap="none" spc="150" normalizeH="0">
              <a:solidFill>
                <a:srgbClr val="3F3F3F"/>
              </a:solidFill>
              <a:latin typeface="Noto Sans"/>
              <a:ea typeface="Noto Sans"/>
              <a:cs typeface="Noto Sans"/>
              <a:sym typeface="Noto Sans"/>
            </a:rPr>
            <a:t>ALIMENTS POUR ANIMAUX</a:t>
          </a:r>
        </a:p>
        <a:p>
          <a:pPr lvl="0" indent="0" fontAlgn="auto" hangingPunct="1">
            <a:lnSpc>
              <a:spcPct val="120000"/>
            </a:lnSpc>
            <a:spcBef>
              <a:spcPts val="0"/>
            </a:spcBef>
            <a:spcAft>
              <a:spcPts val="0"/>
            </a:spcAft>
          </a:pPr>
          <a:r>
            <a:rPr lang="fr-CH" sz="1400" b="1" kern="0" cap="none" spc="150" normalizeH="0">
              <a:solidFill>
                <a:schemeClr val="tx2">
                  <a:lumMod val="50000"/>
                </a:schemeClr>
              </a:solidFill>
              <a:latin typeface="Noto Sans"/>
              <a:ea typeface="Noto Sans"/>
              <a:cs typeface="Noto Sans"/>
              <a:sym typeface="Noto Sans"/>
            </a:rPr>
            <a:t>Évolution des principaux aliments pour animaux protéiques importés</a:t>
          </a:r>
          <a:endParaRPr lang="de-CH" sz="1400" b="1" i="0" baseline="0">
            <a:solidFill>
              <a:schemeClr val="tx2">
                <a:lumMod val="50000"/>
              </a:schemeClr>
            </a:solidFill>
            <a:latin typeface="Roboto" panose="02000000000000000000" pitchFamily="2" charset="0"/>
          </a:endParaRPr>
        </a:p>
      </xdr:txBody>
    </xdr:sp>
    <xdr:clientData/>
  </xdr:twoCellAnchor>
  <xdr:twoCellAnchor editAs="absolute">
    <xdr:from>
      <xdr:col>3</xdr:col>
      <xdr:colOff>1764151</xdr:colOff>
      <xdr:row>0</xdr:row>
      <xdr:rowOff>170516</xdr:rowOff>
    </xdr:from>
    <xdr:to>
      <xdr:col>6</xdr:col>
      <xdr:colOff>724512</xdr:colOff>
      <xdr:row>5</xdr:row>
      <xdr:rowOff>97676</xdr:rowOff>
    </xdr:to>
    <xdr:grpSp>
      <xdr:nvGrpSpPr>
        <xdr:cNvPr id="4" name="Quellenangaben1">
          <a:extLst>
            <a:ext uri="{FF2B5EF4-FFF2-40B4-BE49-F238E27FC236}">
              <a16:creationId xmlns:a16="http://schemas.microsoft.com/office/drawing/2014/main" id="{8E5275A6-2954-4D44-92A8-5B0C25107A0C}"/>
            </a:ext>
          </a:extLst>
        </xdr:cNvPr>
        <xdr:cNvGrpSpPr/>
      </xdr:nvGrpSpPr>
      <xdr:grpSpPr>
        <a:xfrm>
          <a:off x="7231501" y="170516"/>
          <a:ext cx="4894436" cy="832035"/>
          <a:chOff x="8312150" y="1193800"/>
          <a:chExt cx="4851400" cy="997674"/>
        </a:xfrm>
      </xdr:grpSpPr>
      <xdr:sp macro="" textlink="">
        <xdr:nvSpPr>
          <xdr:cNvPr id="5" name="Source1">
            <a:extLst>
              <a:ext uri="{FF2B5EF4-FFF2-40B4-BE49-F238E27FC236}">
                <a16:creationId xmlns:a16="http://schemas.microsoft.com/office/drawing/2014/main" id="{C30CF628-A026-675E-E96C-3F4E3CEA8490}"/>
              </a:ext>
            </a:extLst>
          </xdr:cNvPr>
          <xdr:cNvSpPr txBox="1"/>
        </xdr:nvSpPr>
        <xdr:spPr>
          <a:xfrm>
            <a:off x="8312150" y="1193800"/>
            <a:ext cx="4851400" cy="23851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200" b="1" cap="none">
                <a:solidFill>
                  <a:srgbClr val="3F3F3F"/>
                </a:solidFill>
                <a:latin typeface="Noto Sans"/>
                <a:ea typeface="Noto Sans"/>
                <a:cs typeface="Noto Sans"/>
                <a:sym typeface="Noto Sans"/>
              </a:rPr>
              <a:t>Sources : SwissImpex</a:t>
            </a:r>
          </a:p>
        </xdr:txBody>
      </xdr:sp>
      <xdr:sp macro="" textlink="">
        <xdr:nvSpPr>
          <xdr:cNvPr id="6" name="Publication1">
            <a:extLst>
              <a:ext uri="{FF2B5EF4-FFF2-40B4-BE49-F238E27FC236}">
                <a16:creationId xmlns:a16="http://schemas.microsoft.com/office/drawing/2014/main" id="{13F7EF1B-29DF-35E2-770C-175194066D1C}"/>
              </a:ext>
            </a:extLst>
          </xdr:cNvPr>
          <xdr:cNvSpPr txBox="1"/>
        </xdr:nvSpPr>
        <xdr:spPr>
          <a:xfrm>
            <a:off x="8312150" y="1549399"/>
            <a:ext cx="4851400" cy="6420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fr-CH" sz="1200" b="0" cap="none">
                <a:solidFill>
                  <a:srgbClr val="3F3F3F"/>
                </a:solidFill>
                <a:latin typeface="Noto Sans"/>
                <a:ea typeface="Noto Sans"/>
                <a:cs typeface="Noto Sans"/>
                <a:sym typeface="Noto Sans"/>
              </a:rPr>
              <a:t>Droit de publication : le traitement et la publication ultérieurs sont autorisés à condition que la source soit citée.</a:t>
            </a:r>
          </a:p>
        </xdr:txBody>
      </xdr:sp>
    </xdr:grpSp>
    <xdr:clientData/>
  </xdr:twoCellAnchor>
  <xdr:twoCellAnchor>
    <xdr:from>
      <xdr:col>5</xdr:col>
      <xdr:colOff>835019</xdr:colOff>
      <xdr:row>12</xdr:row>
      <xdr:rowOff>54547</xdr:rowOff>
    </xdr:from>
    <xdr:to>
      <xdr:col>9</xdr:col>
      <xdr:colOff>1057144</xdr:colOff>
      <xdr:row>48</xdr:row>
      <xdr:rowOff>67235</xdr:rowOff>
    </xdr:to>
    <xdr:grpSp>
      <xdr:nvGrpSpPr>
        <xdr:cNvPr id="12" name="Gruppieren 11">
          <a:extLst>
            <a:ext uri="{FF2B5EF4-FFF2-40B4-BE49-F238E27FC236}">
              <a16:creationId xmlns:a16="http://schemas.microsoft.com/office/drawing/2014/main" id="{86F4A81E-17C9-ED25-28B5-1EE8974E4FA3}"/>
            </a:ext>
          </a:extLst>
        </xdr:cNvPr>
        <xdr:cNvGrpSpPr/>
      </xdr:nvGrpSpPr>
      <xdr:grpSpPr>
        <a:xfrm>
          <a:off x="10204444" y="2321497"/>
          <a:ext cx="6143500" cy="7067538"/>
          <a:chOff x="11334167" y="2340547"/>
          <a:chExt cx="5870450" cy="6105641"/>
        </a:xfrm>
      </xdr:grpSpPr>
      <xdr:sp macro="" textlink="">
        <xdr:nvSpPr>
          <xdr:cNvPr id="9" name="graphtextm4">
            <a:extLst>
              <a:ext uri="{FF2B5EF4-FFF2-40B4-BE49-F238E27FC236}">
                <a16:creationId xmlns:a16="http://schemas.microsoft.com/office/drawing/2014/main" id="{EBE9B197-D1BA-A511-9FAE-6665156CBC2F}"/>
              </a:ext>
            </a:extLst>
          </xdr:cNvPr>
          <xdr:cNvSpPr txBox="1"/>
        </xdr:nvSpPr>
        <xdr:spPr>
          <a:xfrm>
            <a:off x="11353217" y="7482012"/>
            <a:ext cx="5851400" cy="65378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solidFill>
                <a:latin typeface="Roboto"/>
                <a:ea typeface="Roboto"/>
                <a:cs typeface="Roboto"/>
                <a:sym typeface="Roboto"/>
              </a:rPr>
              <a:t>Les quantités importées publiées se rapportent aux numéros du tarif douanier suivants : 2304.0010 - Résidus de l'extraction de l'huile de soja, 2306.4110 - Résidus de l'extraction de l'huile de colza, 2303.1018 - Résidus d’amidonnerie. </a:t>
            </a:r>
          </a:p>
          <a:p>
            <a:r>
              <a:rPr lang="fr-CH" sz="1150" b="0" cap="none">
                <a:solidFill>
                  <a:schemeClr val="tx2"/>
                </a:solidFill>
                <a:latin typeface="Roboto"/>
                <a:ea typeface="Roboto"/>
                <a:cs typeface="Roboto"/>
                <a:sym typeface="Roboto"/>
              </a:rPr>
              <a:t>* Données provisoires</a:t>
            </a:r>
            <a:endParaRPr lang="de-CH" sz="1150" b="0" i="0">
              <a:solidFill>
                <a:schemeClr val="tx2"/>
              </a:solidFill>
              <a:latin typeface="Roboto" panose="02000000000000000000" pitchFamily="2" charset="0"/>
            </a:endParaRPr>
          </a:p>
        </xdr:txBody>
      </xdr:sp>
      <xdr:grpSp>
        <xdr:nvGrpSpPr>
          <xdr:cNvPr id="61" name="diagroup2">
            <a:extLst>
              <a:ext uri="{FF2B5EF4-FFF2-40B4-BE49-F238E27FC236}">
                <a16:creationId xmlns:a16="http://schemas.microsoft.com/office/drawing/2014/main" id="{38A007CA-783C-944D-80F7-62CDEE822CC3}"/>
              </a:ext>
            </a:extLst>
          </xdr:cNvPr>
          <xdr:cNvGrpSpPr/>
        </xdr:nvGrpSpPr>
        <xdr:grpSpPr>
          <a:xfrm>
            <a:off x="11334167" y="2340547"/>
            <a:ext cx="5870450" cy="6105641"/>
            <a:chOff x="11828537" y="2245297"/>
            <a:chExt cx="6157130" cy="5747339"/>
          </a:xfrm>
        </xdr:grpSpPr>
        <xdr:sp macro="" textlink="">
          <xdr:nvSpPr>
            <xdr:cNvPr id="7" name="graphtextu2">
              <a:extLst>
                <a:ext uri="{FF2B5EF4-FFF2-40B4-BE49-F238E27FC236}">
                  <a16:creationId xmlns:a16="http://schemas.microsoft.com/office/drawing/2014/main" id="{992F63B6-A209-0604-BA0E-C9D65D1B454E}"/>
                </a:ext>
              </a:extLst>
            </xdr:cNvPr>
            <xdr:cNvSpPr txBox="1"/>
          </xdr:nvSpPr>
          <xdr:spPr>
            <a:xfrm>
              <a:off x="11848517" y="2268538"/>
              <a:ext cx="6137150" cy="73718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IMPORTATIONS D’ALIMENTS POUR ANIMAUX PROTÉIQUES</a:t>
              </a:r>
            </a:p>
            <a:p>
              <a:pPr lvl="0" indent="0" fontAlgn="auto" hangingPunct="1">
                <a:lnSpc>
                  <a:spcPct val="100000"/>
                </a:lnSpc>
                <a:spcBef>
                  <a:spcPts val="0"/>
                </a:spcBef>
                <a:spcAft>
                  <a:spcPts val="0"/>
                </a:spcAft>
              </a:pPr>
              <a:r>
                <a:rPr lang="fr-CH" sz="1150" b="1" kern="0" cap="none" spc="0">
                  <a:solidFill>
                    <a:schemeClr val="accent1">
                      <a:lumMod val="100000"/>
                    </a:schemeClr>
                  </a:solidFill>
                  <a:latin typeface="Roboto"/>
                  <a:ea typeface="Roboto"/>
                  <a:cs typeface="Roboto"/>
                  <a:sym typeface="Roboto"/>
                </a:rPr>
                <a:t>Volume des importations des principaux aliments pour animaux protéiques</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1150" b="0" i="0" strike="noStrike" kern="0" cap="none" spc="0" normalizeH="0" baseline="0">
                <a:solidFill>
                  <a:srgbClr val="3F3F3F"/>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fr-CH" sz="1150" b="0" kern="0" cap="none" spc="0" normalizeH="0">
                  <a:solidFill>
                    <a:srgbClr val="3F3F3F"/>
                  </a:solidFill>
                  <a:latin typeface="Roboto"/>
                  <a:ea typeface="Roboto"/>
                  <a:cs typeface="Roboto"/>
                  <a:sym typeface="Roboto"/>
                </a:rPr>
                <a:t>en tonnes</a:t>
              </a:r>
            </a:p>
          </xdr:txBody>
        </xdr:sp>
        <xdr:graphicFrame macro="">
          <xdr:nvGraphicFramePr>
            <xdr:cNvPr id="8" name="Report2">
              <a:extLst>
                <a:ext uri="{FF2B5EF4-FFF2-40B4-BE49-F238E27FC236}">
                  <a16:creationId xmlns:a16="http://schemas.microsoft.com/office/drawing/2014/main" id="{905ADB00-8A35-A7E8-FBF0-4D36E0714EB4}"/>
                </a:ext>
              </a:extLst>
            </xdr:cNvPr>
            <xdr:cNvGraphicFramePr/>
          </xdr:nvGraphicFramePr>
          <xdr:xfrm>
            <a:off x="11848517" y="3172685"/>
            <a:ext cx="6137150" cy="3744303"/>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0" name="graphtextl2">
              <a:extLst>
                <a:ext uri="{FF2B5EF4-FFF2-40B4-BE49-F238E27FC236}">
                  <a16:creationId xmlns:a16="http://schemas.microsoft.com/office/drawing/2014/main" id="{65639389-25B1-0D3F-9343-0707E45F663B}"/>
                </a:ext>
              </a:extLst>
            </xdr:cNvPr>
            <xdr:cNvSpPr txBox="1"/>
          </xdr:nvSpPr>
          <xdr:spPr>
            <a:xfrm>
              <a:off x="11828537" y="7826049"/>
              <a:ext cx="6137150" cy="1665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lumMod val="100000"/>
                    </a:schemeClr>
                  </a:solidFill>
                  <a:latin typeface="Roboto"/>
                  <a:ea typeface="Roboto"/>
                  <a:cs typeface="Roboto"/>
                  <a:sym typeface="Roboto"/>
                </a:rPr>
                <a:t>Source : SwissImpex</a:t>
              </a:r>
            </a:p>
          </xdr:txBody>
        </xdr:sp>
        <xdr:cxnSp macro="">
          <xdr:nvCxnSpPr>
            <xdr:cNvPr id="11" name="titleline2">
              <a:extLst>
                <a:ext uri="{FF2B5EF4-FFF2-40B4-BE49-F238E27FC236}">
                  <a16:creationId xmlns:a16="http://schemas.microsoft.com/office/drawing/2014/main" id="{81099879-055C-D564-4B07-AA4329FD9475}"/>
                </a:ext>
              </a:extLst>
            </xdr:cNvPr>
            <xdr:cNvCxnSpPr/>
          </xdr:nvCxnSpPr>
          <xdr:spPr>
            <a:xfrm>
              <a:off x="11851692" y="2245297"/>
              <a:ext cx="435906"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11457</xdr:colOff>
      <xdr:row>0</xdr:row>
      <xdr:rowOff>152261</xdr:rowOff>
    </xdr:from>
    <xdr:to>
      <xdr:col>2</xdr:col>
      <xdr:colOff>782368</xdr:colOff>
      <xdr:row>5</xdr:row>
      <xdr:rowOff>92974</xdr:rowOff>
    </xdr:to>
    <xdr:pic>
      <xdr:nvPicPr>
        <xdr:cNvPr id="2" name="Grafik 45" descr="C:\Users\U80855315\AppData\Local\Microsoft\Windows\INetCache\Content.Word\FR_Bundeslogo_FBMA_für Marktbericht.emf">
          <a:extLst>
            <a:ext uri="{FF2B5EF4-FFF2-40B4-BE49-F238E27FC236}">
              <a16:creationId xmlns:a16="http://schemas.microsoft.com/office/drawing/2014/main" id="{E581361C-D982-43FA-8424-C4CA8233EF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 y="152261"/>
          <a:ext cx="3999886" cy="893213"/>
        </a:xfrm>
        <a:prstGeom prst="rect">
          <a:avLst/>
        </a:prstGeom>
        <a:noFill/>
        <a:ln>
          <a:noFill/>
        </a:ln>
      </xdr:spPr>
    </xdr:pic>
    <xdr:clientData/>
  </xdr:twoCellAnchor>
  <xdr:twoCellAnchor>
    <xdr:from>
      <xdr:col>0</xdr:col>
      <xdr:colOff>66261</xdr:colOff>
      <xdr:row>5</xdr:row>
      <xdr:rowOff>8283</xdr:rowOff>
    </xdr:from>
    <xdr:to>
      <xdr:col>14</xdr:col>
      <xdr:colOff>609674</xdr:colOff>
      <xdr:row>10</xdr:row>
      <xdr:rowOff>117678</xdr:rowOff>
    </xdr:to>
    <xdr:sp macro="" textlink="">
      <xdr:nvSpPr>
        <xdr:cNvPr id="3" name="Haupttitel2">
          <a:extLst>
            <a:ext uri="{FF2B5EF4-FFF2-40B4-BE49-F238E27FC236}">
              <a16:creationId xmlns:a16="http://schemas.microsoft.com/office/drawing/2014/main" id="{819A2C93-7CD4-4778-9131-BD10BAF5D25B}"/>
            </a:ext>
          </a:extLst>
        </xdr:cNvPr>
        <xdr:cNvSpPr txBox="1"/>
      </xdr:nvSpPr>
      <xdr:spPr>
        <a:xfrm>
          <a:off x="66261" y="960783"/>
          <a:ext cx="13173563" cy="113809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fr-CH" sz="1600" b="1" kern="0" cap="none" spc="150" normalizeH="0">
              <a:solidFill>
                <a:srgbClr val="3F3F3F"/>
              </a:solidFill>
              <a:latin typeface="Noto Sans"/>
              <a:ea typeface="Noto Sans"/>
              <a:cs typeface="Noto Sans"/>
              <a:sym typeface="Noto Sans"/>
            </a:rPr>
            <a:t>CÉRÉALES FOURRAGÈRES ET ALIMENTS POUR ANIMAUX PROTÉIQUES</a:t>
          </a:r>
        </a:p>
        <a:p>
          <a:pPr lvl="0" indent="0" fontAlgn="auto" hangingPunct="1">
            <a:lnSpc>
              <a:spcPct val="120000"/>
            </a:lnSpc>
            <a:spcBef>
              <a:spcPts val="0"/>
            </a:spcBef>
            <a:spcAft>
              <a:spcPts val="0"/>
            </a:spcAft>
          </a:pPr>
          <a:r>
            <a:rPr lang="fr-CH" sz="1400" b="1" kern="0" cap="none" spc="150" normalizeH="0">
              <a:solidFill>
                <a:schemeClr val="tx2">
                  <a:lumMod val="50000"/>
                </a:schemeClr>
              </a:solidFill>
              <a:latin typeface="Noto Sans"/>
              <a:ea typeface="Noto Sans"/>
              <a:cs typeface="Noto Sans"/>
              <a:sym typeface="Noto Sans"/>
            </a:rPr>
            <a:t>Évolution des volumes de production en Suisse</a:t>
          </a:r>
          <a:endParaRPr lang="de-CH" sz="1400" b="1" i="0" baseline="0">
            <a:solidFill>
              <a:schemeClr val="tx2">
                <a:lumMod val="50000"/>
              </a:schemeClr>
            </a:solidFill>
            <a:latin typeface="Roboto" panose="02000000000000000000" pitchFamily="2" charset="0"/>
          </a:endParaRPr>
        </a:p>
      </xdr:txBody>
    </xdr:sp>
    <xdr:clientData/>
  </xdr:twoCellAnchor>
  <xdr:twoCellAnchor editAs="absolute">
    <xdr:from>
      <xdr:col>4</xdr:col>
      <xdr:colOff>1083954</xdr:colOff>
      <xdr:row>0</xdr:row>
      <xdr:rowOff>170516</xdr:rowOff>
    </xdr:from>
    <xdr:to>
      <xdr:col>8</xdr:col>
      <xdr:colOff>835450</xdr:colOff>
      <xdr:row>5</xdr:row>
      <xdr:rowOff>97676</xdr:rowOff>
    </xdr:to>
    <xdr:grpSp>
      <xdr:nvGrpSpPr>
        <xdr:cNvPr id="4" name="Quellenangaben1">
          <a:extLst>
            <a:ext uri="{FF2B5EF4-FFF2-40B4-BE49-F238E27FC236}">
              <a16:creationId xmlns:a16="http://schemas.microsoft.com/office/drawing/2014/main" id="{5C35BB31-F563-4826-93F8-B216EB5676D3}"/>
            </a:ext>
          </a:extLst>
        </xdr:cNvPr>
        <xdr:cNvGrpSpPr/>
      </xdr:nvGrpSpPr>
      <xdr:grpSpPr>
        <a:xfrm>
          <a:off x="7284729" y="170516"/>
          <a:ext cx="4790221" cy="832035"/>
          <a:chOff x="8312150" y="1193800"/>
          <a:chExt cx="4851400" cy="997674"/>
        </a:xfrm>
      </xdr:grpSpPr>
      <xdr:sp macro="" textlink="">
        <xdr:nvSpPr>
          <xdr:cNvPr id="5" name="Source1">
            <a:extLst>
              <a:ext uri="{FF2B5EF4-FFF2-40B4-BE49-F238E27FC236}">
                <a16:creationId xmlns:a16="http://schemas.microsoft.com/office/drawing/2014/main" id="{66EEBFDE-4E8C-2104-AF7D-58CF8CE2B08D}"/>
              </a:ext>
            </a:extLst>
          </xdr:cNvPr>
          <xdr:cNvSpPr txBox="1"/>
        </xdr:nvSpPr>
        <xdr:spPr>
          <a:xfrm>
            <a:off x="8312150" y="1193800"/>
            <a:ext cx="4851400" cy="23851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200" b="1" cap="none">
                <a:solidFill>
                  <a:srgbClr val="3F3F3F"/>
                </a:solidFill>
                <a:latin typeface="Noto Sans"/>
                <a:ea typeface="Noto Sans"/>
                <a:cs typeface="Noto Sans"/>
                <a:sym typeface="Noto Sans"/>
              </a:rPr>
              <a:t>Sources : swiss granum</a:t>
            </a:r>
          </a:p>
        </xdr:txBody>
      </xdr:sp>
      <xdr:sp macro="" textlink="">
        <xdr:nvSpPr>
          <xdr:cNvPr id="6" name="Publication1">
            <a:extLst>
              <a:ext uri="{FF2B5EF4-FFF2-40B4-BE49-F238E27FC236}">
                <a16:creationId xmlns:a16="http://schemas.microsoft.com/office/drawing/2014/main" id="{8881653A-D2D3-D685-B69D-401FA7F3C379}"/>
              </a:ext>
            </a:extLst>
          </xdr:cNvPr>
          <xdr:cNvSpPr txBox="1"/>
        </xdr:nvSpPr>
        <xdr:spPr>
          <a:xfrm>
            <a:off x="8312150" y="1549399"/>
            <a:ext cx="4851400" cy="6420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fr-CH" sz="1200" b="0" cap="none">
                <a:solidFill>
                  <a:srgbClr val="3F3F3F"/>
                </a:solidFill>
                <a:latin typeface="Noto Sans"/>
                <a:ea typeface="Noto Sans"/>
                <a:cs typeface="Noto Sans"/>
                <a:sym typeface="Noto Sans"/>
              </a:rPr>
              <a:t>Droit de publication : le traitement et la publication ultérieurs sont autorisés à condition que la source soit citée.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11457</xdr:colOff>
      <xdr:row>0</xdr:row>
      <xdr:rowOff>152261</xdr:rowOff>
    </xdr:from>
    <xdr:to>
      <xdr:col>2</xdr:col>
      <xdr:colOff>676472</xdr:colOff>
      <xdr:row>5</xdr:row>
      <xdr:rowOff>92974</xdr:rowOff>
    </xdr:to>
    <xdr:pic>
      <xdr:nvPicPr>
        <xdr:cNvPr id="2" name="Grafik 45" descr="C:\Users\U80855315\AppData\Local\Microsoft\Windows\INetCache\Content.Word\FR_Bundeslogo_FBMA_für Marktbericht.emf">
          <a:extLst>
            <a:ext uri="{FF2B5EF4-FFF2-40B4-BE49-F238E27FC236}">
              <a16:creationId xmlns:a16="http://schemas.microsoft.com/office/drawing/2014/main" id="{7EAA1E5D-E7F9-4703-B6BB-6959603E58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 y="152261"/>
          <a:ext cx="4008290" cy="893213"/>
        </a:xfrm>
        <a:prstGeom prst="rect">
          <a:avLst/>
        </a:prstGeom>
        <a:noFill/>
        <a:ln>
          <a:noFill/>
        </a:ln>
      </xdr:spPr>
    </xdr:pic>
    <xdr:clientData/>
  </xdr:twoCellAnchor>
  <xdr:twoCellAnchor>
    <xdr:from>
      <xdr:col>0</xdr:col>
      <xdr:colOff>69436</xdr:colOff>
      <xdr:row>5</xdr:row>
      <xdr:rowOff>11458</xdr:rowOff>
    </xdr:from>
    <xdr:to>
      <xdr:col>11</xdr:col>
      <xdr:colOff>609674</xdr:colOff>
      <xdr:row>10</xdr:row>
      <xdr:rowOff>120853</xdr:rowOff>
    </xdr:to>
    <xdr:sp macro="" textlink="">
      <xdr:nvSpPr>
        <xdr:cNvPr id="3" name="Haupttitel2">
          <a:extLst>
            <a:ext uri="{FF2B5EF4-FFF2-40B4-BE49-F238E27FC236}">
              <a16:creationId xmlns:a16="http://schemas.microsoft.com/office/drawing/2014/main" id="{86648019-5DA8-4A08-BB55-25787A0E173F}"/>
            </a:ext>
          </a:extLst>
        </xdr:cNvPr>
        <xdr:cNvSpPr txBox="1"/>
      </xdr:nvSpPr>
      <xdr:spPr>
        <a:xfrm>
          <a:off x="69436" y="916333"/>
          <a:ext cx="17237563" cy="109999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fr-CH" sz="1600" b="1" kern="0" cap="none" spc="150" normalizeH="0">
              <a:solidFill>
                <a:srgbClr val="3F3F3F"/>
              </a:solidFill>
              <a:latin typeface="Noto Sans"/>
              <a:ea typeface="Noto Sans"/>
              <a:cs typeface="Noto Sans"/>
              <a:sym typeface="Noto Sans"/>
            </a:rPr>
            <a:t>ALIMENTS POUR ANIMAUX</a:t>
          </a:r>
        </a:p>
        <a:p>
          <a:pPr lvl="0" indent="0" fontAlgn="auto" hangingPunct="1">
            <a:lnSpc>
              <a:spcPct val="120000"/>
            </a:lnSpc>
            <a:spcBef>
              <a:spcPts val="0"/>
            </a:spcBef>
            <a:spcAft>
              <a:spcPts val="0"/>
            </a:spcAft>
          </a:pPr>
          <a:r>
            <a:rPr lang="fr-CH" sz="1400" b="1" kern="0" cap="none" spc="150" normalizeH="0">
              <a:solidFill>
                <a:schemeClr val="tx2">
                  <a:lumMod val="50000"/>
                </a:schemeClr>
              </a:solidFill>
              <a:latin typeface="Noto Sans"/>
              <a:ea typeface="Noto Sans"/>
              <a:cs typeface="Noto Sans"/>
              <a:sym typeface="Noto Sans"/>
            </a:rPr>
            <a:t>Évolution de la provenance des principaux aliments pour animaux importés</a:t>
          </a:r>
          <a:endParaRPr lang="de-CH" sz="1400" b="1" i="0" baseline="0">
            <a:solidFill>
              <a:schemeClr val="tx2">
                <a:lumMod val="50000"/>
              </a:schemeClr>
            </a:solidFill>
            <a:latin typeface="Roboto" panose="02000000000000000000" pitchFamily="2" charset="0"/>
          </a:endParaRPr>
        </a:p>
      </xdr:txBody>
    </xdr:sp>
    <xdr:clientData/>
  </xdr:twoCellAnchor>
  <xdr:twoCellAnchor editAs="absolute">
    <xdr:from>
      <xdr:col>3</xdr:col>
      <xdr:colOff>1764151</xdr:colOff>
      <xdr:row>0</xdr:row>
      <xdr:rowOff>170516</xdr:rowOff>
    </xdr:from>
    <xdr:to>
      <xdr:col>7</xdr:col>
      <xdr:colOff>589481</xdr:colOff>
      <xdr:row>5</xdr:row>
      <xdr:rowOff>97676</xdr:rowOff>
    </xdr:to>
    <xdr:grpSp>
      <xdr:nvGrpSpPr>
        <xdr:cNvPr id="4" name="Quellenangaben1">
          <a:extLst>
            <a:ext uri="{FF2B5EF4-FFF2-40B4-BE49-F238E27FC236}">
              <a16:creationId xmlns:a16="http://schemas.microsoft.com/office/drawing/2014/main" id="{A57CEE84-5D4E-4820-AB48-022EEB450D90}"/>
            </a:ext>
          </a:extLst>
        </xdr:cNvPr>
        <xdr:cNvGrpSpPr/>
      </xdr:nvGrpSpPr>
      <xdr:grpSpPr>
        <a:xfrm>
          <a:off x="7228326" y="170516"/>
          <a:ext cx="4876880" cy="832035"/>
          <a:chOff x="8312150" y="1193800"/>
          <a:chExt cx="4851400" cy="997674"/>
        </a:xfrm>
      </xdr:grpSpPr>
      <xdr:sp macro="" textlink="">
        <xdr:nvSpPr>
          <xdr:cNvPr id="5" name="Source1">
            <a:extLst>
              <a:ext uri="{FF2B5EF4-FFF2-40B4-BE49-F238E27FC236}">
                <a16:creationId xmlns:a16="http://schemas.microsoft.com/office/drawing/2014/main" id="{1CB5B067-3C0B-71AF-695A-A0AC34B56D00}"/>
              </a:ext>
            </a:extLst>
          </xdr:cNvPr>
          <xdr:cNvSpPr txBox="1"/>
        </xdr:nvSpPr>
        <xdr:spPr>
          <a:xfrm>
            <a:off x="8312150" y="1193800"/>
            <a:ext cx="4851400" cy="23851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200" b="1" cap="none">
                <a:solidFill>
                  <a:srgbClr val="3F3F3F"/>
                </a:solidFill>
                <a:latin typeface="Noto Sans"/>
                <a:ea typeface="Noto Sans"/>
                <a:cs typeface="Noto Sans"/>
                <a:sym typeface="Noto Sans"/>
              </a:rPr>
              <a:t>Source : SwissImpex</a:t>
            </a:r>
          </a:p>
        </xdr:txBody>
      </xdr:sp>
      <xdr:sp macro="" textlink="">
        <xdr:nvSpPr>
          <xdr:cNvPr id="6" name="Publication1">
            <a:extLst>
              <a:ext uri="{FF2B5EF4-FFF2-40B4-BE49-F238E27FC236}">
                <a16:creationId xmlns:a16="http://schemas.microsoft.com/office/drawing/2014/main" id="{7157FD27-C12E-350D-E0D3-4F3F43A29A9E}"/>
              </a:ext>
            </a:extLst>
          </xdr:cNvPr>
          <xdr:cNvSpPr txBox="1"/>
        </xdr:nvSpPr>
        <xdr:spPr>
          <a:xfrm>
            <a:off x="8312150" y="1549399"/>
            <a:ext cx="4851400" cy="6420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fr-CH" sz="1200" b="0" cap="none">
                <a:solidFill>
                  <a:srgbClr val="3F3F3F"/>
                </a:solidFill>
                <a:latin typeface="Noto Sans"/>
                <a:ea typeface="Noto Sans"/>
                <a:cs typeface="Noto Sans"/>
                <a:sym typeface="Noto Sans"/>
              </a:rPr>
              <a:t>Droit de publication : le traitement et la publication ultérieurs sont autorisés à condition que la source soit citée.</a:t>
            </a:r>
          </a:p>
        </xdr:txBody>
      </xdr:sp>
    </xdr:grpSp>
    <xdr:clientData/>
  </xdr:twoCellAnchor>
  <xdr:twoCellAnchor editAs="absolute">
    <xdr:from>
      <xdr:col>11</xdr:col>
      <xdr:colOff>945284</xdr:colOff>
      <xdr:row>17</xdr:row>
      <xdr:rowOff>93481</xdr:rowOff>
    </xdr:from>
    <xdr:to>
      <xdr:col>18</xdr:col>
      <xdr:colOff>507314</xdr:colOff>
      <xdr:row>46</xdr:row>
      <xdr:rowOff>11466</xdr:rowOff>
    </xdr:to>
    <xdr:grpSp>
      <xdr:nvGrpSpPr>
        <xdr:cNvPr id="13" name="diagroup3">
          <a:extLst>
            <a:ext uri="{FF2B5EF4-FFF2-40B4-BE49-F238E27FC236}">
              <a16:creationId xmlns:a16="http://schemas.microsoft.com/office/drawing/2014/main" id="{A7012E12-8E64-4F23-9864-7FB774890E36}"/>
            </a:ext>
          </a:extLst>
        </xdr:cNvPr>
        <xdr:cNvGrpSpPr/>
      </xdr:nvGrpSpPr>
      <xdr:grpSpPr>
        <a:xfrm>
          <a:off x="17639434" y="3170056"/>
          <a:ext cx="6124755" cy="5305960"/>
          <a:chOff x="19278600" y="2507262"/>
          <a:chExt cx="6133975" cy="5351921"/>
        </a:xfrm>
      </xdr:grpSpPr>
      <xdr:sp macro="" textlink="">
        <xdr:nvSpPr>
          <xdr:cNvPr id="7" name="graphtextu3">
            <a:extLst>
              <a:ext uri="{FF2B5EF4-FFF2-40B4-BE49-F238E27FC236}">
                <a16:creationId xmlns:a16="http://schemas.microsoft.com/office/drawing/2014/main" id="{45FC82FC-8044-9E69-3301-5F353BA98056}"/>
              </a:ext>
            </a:extLst>
          </xdr:cNvPr>
          <xdr:cNvSpPr txBox="1"/>
        </xdr:nvSpPr>
        <xdr:spPr>
          <a:xfrm>
            <a:off x="19278600" y="2530503"/>
            <a:ext cx="6133975" cy="90404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ORIGINE DES IMPORTATIONS DE RÉSIDUS DE L’EXTRACTION D’HUILE DE SOJA</a:t>
            </a:r>
          </a:p>
          <a:p>
            <a:pPr lvl="0" indent="0" fontAlgn="auto" hangingPunct="1">
              <a:lnSpc>
                <a:spcPct val="100000"/>
              </a:lnSpc>
              <a:spcBef>
                <a:spcPts val="0"/>
              </a:spcBef>
              <a:spcAft>
                <a:spcPts val="0"/>
              </a:spcAft>
            </a:pPr>
            <a:r>
              <a:rPr lang="fr-CH" sz="1150" b="1" kern="0" cap="none" spc="0">
                <a:solidFill>
                  <a:schemeClr val="accent1">
                    <a:lumMod val="100000"/>
                  </a:schemeClr>
                </a:solidFill>
                <a:latin typeface="Roboto"/>
                <a:ea typeface="Roboto"/>
                <a:cs typeface="Roboto"/>
                <a:sym typeface="Roboto"/>
              </a:rPr>
              <a:t>Numéro du tarif douanier 2304.0010</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fr-CH" sz="1150" b="0" kern="0" cap="none" spc="0" normalizeH="0">
                <a:solidFill>
                  <a:srgbClr val="3F3F3F"/>
                </a:solidFill>
                <a:latin typeface="Roboto"/>
                <a:ea typeface="Roboto"/>
                <a:cs typeface="Roboto"/>
                <a:sym typeface="Roboto"/>
              </a:rPr>
              <a:t>en tonnes</a:t>
            </a:r>
          </a:p>
        </xdr:txBody>
      </xdr:sp>
      <xdr:graphicFrame macro="">
        <xdr:nvGraphicFramePr>
          <xdr:cNvPr id="8" name="Report3">
            <a:extLst>
              <a:ext uri="{FF2B5EF4-FFF2-40B4-BE49-F238E27FC236}">
                <a16:creationId xmlns:a16="http://schemas.microsoft.com/office/drawing/2014/main" id="{A3E63EE7-F218-4741-B89D-76DF4D53C95E}"/>
              </a:ext>
            </a:extLst>
          </xdr:cNvPr>
          <xdr:cNvGraphicFramePr/>
        </xdr:nvGraphicFramePr>
        <xdr:xfrm>
          <a:off x="19278600" y="3436069"/>
          <a:ext cx="6133975" cy="377643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9" name="graphtextm3">
            <a:extLst>
              <a:ext uri="{FF2B5EF4-FFF2-40B4-BE49-F238E27FC236}">
                <a16:creationId xmlns:a16="http://schemas.microsoft.com/office/drawing/2014/main" id="{B907D6E8-D56B-6952-C076-22061DEBAA75}"/>
              </a:ext>
            </a:extLst>
          </xdr:cNvPr>
          <xdr:cNvSpPr txBox="1"/>
        </xdr:nvSpPr>
        <xdr:spPr>
          <a:xfrm>
            <a:off x="19278600" y="7383954"/>
            <a:ext cx="6133975" cy="17832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solidFill>
                <a:latin typeface="Roboto"/>
                <a:ea typeface="Roboto"/>
                <a:cs typeface="Roboto"/>
                <a:sym typeface="Roboto"/>
              </a:rPr>
              <a:t>* Données provisoires</a:t>
            </a:r>
            <a:endParaRPr lang="de-CH" sz="1150" b="0" i="0">
              <a:solidFill>
                <a:schemeClr val="tx2"/>
              </a:solidFill>
              <a:latin typeface="Roboto" panose="02000000000000000000" pitchFamily="2" charset="0"/>
            </a:endParaRPr>
          </a:p>
        </xdr:txBody>
      </xdr:sp>
      <xdr:sp macro="" textlink="">
        <xdr:nvSpPr>
          <xdr:cNvPr id="10" name="graphtextl3">
            <a:extLst>
              <a:ext uri="{FF2B5EF4-FFF2-40B4-BE49-F238E27FC236}">
                <a16:creationId xmlns:a16="http://schemas.microsoft.com/office/drawing/2014/main" id="{4C792B04-1811-B029-EAE5-E9AE7E23A7F3}"/>
              </a:ext>
            </a:extLst>
          </xdr:cNvPr>
          <xdr:cNvSpPr txBox="1"/>
        </xdr:nvSpPr>
        <xdr:spPr>
          <a:xfrm>
            <a:off x="19278600" y="7679036"/>
            <a:ext cx="6133975" cy="18014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lumMod val="100000"/>
                  </a:schemeClr>
                </a:solidFill>
                <a:latin typeface="Roboto"/>
                <a:ea typeface="Roboto"/>
                <a:cs typeface="Roboto"/>
                <a:sym typeface="Roboto"/>
              </a:rPr>
              <a:t>Source : SwissImpex</a:t>
            </a:r>
          </a:p>
        </xdr:txBody>
      </xdr:sp>
      <xdr:cxnSp macro="">
        <xdr:nvCxnSpPr>
          <xdr:cNvPr id="11" name="titleline3">
            <a:extLst>
              <a:ext uri="{FF2B5EF4-FFF2-40B4-BE49-F238E27FC236}">
                <a16:creationId xmlns:a16="http://schemas.microsoft.com/office/drawing/2014/main" id="{AB5620AE-FEF8-534C-A348-D74C1B73D5C4}"/>
              </a:ext>
            </a:extLst>
          </xdr:cNvPr>
          <xdr:cNvCxnSpPr/>
        </xdr:nvCxnSpPr>
        <xdr:spPr>
          <a:xfrm>
            <a:off x="19278600" y="2507262"/>
            <a:ext cx="430521"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19</xdr:col>
      <xdr:colOff>900</xdr:colOff>
      <xdr:row>17</xdr:row>
      <xdr:rowOff>47100</xdr:rowOff>
    </xdr:from>
    <xdr:to>
      <xdr:col>29</xdr:col>
      <xdr:colOff>85293</xdr:colOff>
      <xdr:row>45</xdr:row>
      <xdr:rowOff>183988</xdr:rowOff>
    </xdr:to>
    <xdr:grpSp>
      <xdr:nvGrpSpPr>
        <xdr:cNvPr id="14" name="diagroup3">
          <a:extLst>
            <a:ext uri="{FF2B5EF4-FFF2-40B4-BE49-F238E27FC236}">
              <a16:creationId xmlns:a16="http://schemas.microsoft.com/office/drawing/2014/main" id="{50B2D5A0-2998-4727-84BC-193D9143395E}"/>
            </a:ext>
          </a:extLst>
        </xdr:cNvPr>
        <xdr:cNvGrpSpPr/>
      </xdr:nvGrpSpPr>
      <xdr:grpSpPr>
        <a:xfrm>
          <a:off x="23870550" y="3126850"/>
          <a:ext cx="6183568" cy="5331188"/>
          <a:chOff x="19278600" y="2507262"/>
          <a:chExt cx="6133975" cy="5351921"/>
        </a:xfrm>
      </xdr:grpSpPr>
      <xdr:sp macro="" textlink="">
        <xdr:nvSpPr>
          <xdr:cNvPr id="15" name="graphtextu3">
            <a:extLst>
              <a:ext uri="{FF2B5EF4-FFF2-40B4-BE49-F238E27FC236}">
                <a16:creationId xmlns:a16="http://schemas.microsoft.com/office/drawing/2014/main" id="{337D828B-8DE4-CBC6-84E7-2AA08C71BA0C}"/>
              </a:ext>
            </a:extLst>
          </xdr:cNvPr>
          <xdr:cNvSpPr txBox="1"/>
        </xdr:nvSpPr>
        <xdr:spPr>
          <a:xfrm>
            <a:off x="19278600" y="2530503"/>
            <a:ext cx="6133975" cy="90084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ORIGINE DES IMPORTATIONS DE RÉSIDUS DE LA PRODUCTION D’HUILE DE COLZA</a:t>
            </a:r>
          </a:p>
          <a:p>
            <a:pPr lvl="0" indent="0" fontAlgn="auto" hangingPunct="1">
              <a:lnSpc>
                <a:spcPct val="100000"/>
              </a:lnSpc>
              <a:spcBef>
                <a:spcPts val="0"/>
              </a:spcBef>
              <a:spcAft>
                <a:spcPts val="0"/>
              </a:spcAft>
            </a:pPr>
            <a:r>
              <a:rPr lang="fr-CH" sz="1150" b="1" kern="0" cap="none" spc="0">
                <a:solidFill>
                  <a:schemeClr val="accent1">
                    <a:lumMod val="100000"/>
                  </a:schemeClr>
                </a:solidFill>
                <a:latin typeface="Roboto"/>
                <a:ea typeface="Roboto"/>
                <a:cs typeface="Roboto"/>
                <a:sym typeface="Roboto"/>
              </a:rPr>
              <a:t>Numéro du tarif douanier 2306.4110</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fr-CH" sz="1150" b="0" kern="0" cap="none" spc="0" normalizeH="0">
                <a:solidFill>
                  <a:srgbClr val="3F3F3F"/>
                </a:solidFill>
                <a:latin typeface="Roboto"/>
                <a:ea typeface="Roboto"/>
                <a:cs typeface="Roboto"/>
                <a:sym typeface="Roboto"/>
              </a:rPr>
              <a:t>en tonnes</a:t>
            </a:r>
          </a:p>
        </xdr:txBody>
      </xdr:sp>
      <xdr:graphicFrame macro="">
        <xdr:nvGraphicFramePr>
          <xdr:cNvPr id="16" name="Report3">
            <a:extLst>
              <a:ext uri="{FF2B5EF4-FFF2-40B4-BE49-F238E27FC236}">
                <a16:creationId xmlns:a16="http://schemas.microsoft.com/office/drawing/2014/main" id="{CFEB05E0-8C95-1B3E-D6C8-BBA653F837AA}"/>
              </a:ext>
            </a:extLst>
          </xdr:cNvPr>
          <xdr:cNvGraphicFramePr/>
        </xdr:nvGraphicFramePr>
        <xdr:xfrm>
          <a:off x="19278600" y="3436069"/>
          <a:ext cx="6133975" cy="3776435"/>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7" name="graphtextm3">
            <a:extLst>
              <a:ext uri="{FF2B5EF4-FFF2-40B4-BE49-F238E27FC236}">
                <a16:creationId xmlns:a16="http://schemas.microsoft.com/office/drawing/2014/main" id="{2F4B084B-0507-E220-A95D-B69F8BB5D562}"/>
              </a:ext>
            </a:extLst>
          </xdr:cNvPr>
          <xdr:cNvSpPr txBox="1"/>
        </xdr:nvSpPr>
        <xdr:spPr>
          <a:xfrm>
            <a:off x="19278600" y="7383954"/>
            <a:ext cx="6133975" cy="17769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solidFill>
                <a:latin typeface="Roboto"/>
                <a:ea typeface="Roboto"/>
                <a:cs typeface="Roboto"/>
                <a:sym typeface="Roboto"/>
              </a:rPr>
              <a:t>* Données provisoires</a:t>
            </a:r>
          </a:p>
        </xdr:txBody>
      </xdr:sp>
      <xdr:sp macro="" textlink="">
        <xdr:nvSpPr>
          <xdr:cNvPr id="18" name="graphtextl3">
            <a:extLst>
              <a:ext uri="{FF2B5EF4-FFF2-40B4-BE49-F238E27FC236}">
                <a16:creationId xmlns:a16="http://schemas.microsoft.com/office/drawing/2014/main" id="{28B879BE-3939-7F52-6863-7F162BCE1DB8}"/>
              </a:ext>
            </a:extLst>
          </xdr:cNvPr>
          <xdr:cNvSpPr txBox="1"/>
        </xdr:nvSpPr>
        <xdr:spPr>
          <a:xfrm>
            <a:off x="19278600" y="7679036"/>
            <a:ext cx="6133975" cy="18014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lumMod val="100000"/>
                  </a:schemeClr>
                </a:solidFill>
                <a:latin typeface="Roboto"/>
                <a:ea typeface="Roboto"/>
                <a:cs typeface="Roboto"/>
                <a:sym typeface="Roboto"/>
              </a:rPr>
              <a:t>Source : SwissImpex</a:t>
            </a:r>
          </a:p>
        </xdr:txBody>
      </xdr:sp>
      <xdr:cxnSp macro="">
        <xdr:nvCxnSpPr>
          <xdr:cNvPr id="19" name="titleline3">
            <a:extLst>
              <a:ext uri="{FF2B5EF4-FFF2-40B4-BE49-F238E27FC236}">
                <a16:creationId xmlns:a16="http://schemas.microsoft.com/office/drawing/2014/main" id="{1DF02EDC-5437-117B-2A1D-4ED1FA03AE21}"/>
              </a:ext>
            </a:extLst>
          </xdr:cNvPr>
          <xdr:cNvCxnSpPr/>
        </xdr:nvCxnSpPr>
        <xdr:spPr>
          <a:xfrm>
            <a:off x="19278600" y="2507262"/>
            <a:ext cx="430521"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11</xdr:col>
      <xdr:colOff>892766</xdr:colOff>
      <xdr:row>73</xdr:row>
      <xdr:rowOff>47707</xdr:rowOff>
    </xdr:from>
    <xdr:to>
      <xdr:col>18</xdr:col>
      <xdr:colOff>427954</xdr:colOff>
      <xdr:row>102</xdr:row>
      <xdr:rowOff>103683</xdr:rowOff>
    </xdr:to>
    <xdr:grpSp>
      <xdr:nvGrpSpPr>
        <xdr:cNvPr id="20" name="diagroup3">
          <a:extLst>
            <a:ext uri="{FF2B5EF4-FFF2-40B4-BE49-F238E27FC236}">
              <a16:creationId xmlns:a16="http://schemas.microsoft.com/office/drawing/2014/main" id="{82233D7C-3A2D-4794-9D86-A8207F69D617}"/>
            </a:ext>
          </a:extLst>
        </xdr:cNvPr>
        <xdr:cNvGrpSpPr/>
      </xdr:nvGrpSpPr>
      <xdr:grpSpPr>
        <a:xfrm>
          <a:off x="17590091" y="13370007"/>
          <a:ext cx="6101088" cy="5443951"/>
          <a:chOff x="19278600" y="2507262"/>
          <a:chExt cx="6133975" cy="5351921"/>
        </a:xfrm>
      </xdr:grpSpPr>
      <xdr:sp macro="" textlink="">
        <xdr:nvSpPr>
          <xdr:cNvPr id="21" name="graphtextu3">
            <a:extLst>
              <a:ext uri="{FF2B5EF4-FFF2-40B4-BE49-F238E27FC236}">
                <a16:creationId xmlns:a16="http://schemas.microsoft.com/office/drawing/2014/main" id="{F7AB700A-AE37-90D8-FF35-7E17AB5E05F5}"/>
              </a:ext>
            </a:extLst>
          </xdr:cNvPr>
          <xdr:cNvSpPr txBox="1"/>
        </xdr:nvSpPr>
        <xdr:spPr>
          <a:xfrm>
            <a:off x="19278600" y="2530503"/>
            <a:ext cx="6133975" cy="67776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PROVENANCE DES IMPORTATIONS DE BLÉ FOURRAGER</a:t>
            </a:r>
          </a:p>
          <a:p>
            <a:pPr lvl="0" indent="0" fontAlgn="auto" hangingPunct="1">
              <a:lnSpc>
                <a:spcPct val="100000"/>
              </a:lnSpc>
              <a:spcBef>
                <a:spcPts val="0"/>
              </a:spcBef>
              <a:spcAft>
                <a:spcPts val="0"/>
              </a:spcAft>
            </a:pPr>
            <a:r>
              <a:rPr lang="fr-CH" sz="1150" b="1" kern="0" cap="none" spc="0">
                <a:solidFill>
                  <a:schemeClr val="accent1">
                    <a:lumMod val="100000"/>
                  </a:schemeClr>
                </a:solidFill>
                <a:latin typeface="Roboto"/>
                <a:ea typeface="Roboto"/>
                <a:cs typeface="Roboto"/>
                <a:sym typeface="Roboto"/>
              </a:rPr>
              <a:t>Numéro de tarif douanier 1001.9939</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fr-CH" sz="1150" b="0" kern="0" cap="none" spc="0" normalizeH="0">
                <a:solidFill>
                  <a:srgbClr val="3F3F3F"/>
                </a:solidFill>
                <a:latin typeface="Roboto"/>
                <a:ea typeface="Roboto"/>
                <a:cs typeface="Roboto"/>
                <a:sym typeface="Roboto"/>
              </a:rPr>
              <a:t>en tonnes</a:t>
            </a:r>
          </a:p>
        </xdr:txBody>
      </xdr:sp>
      <xdr:graphicFrame macro="">
        <xdr:nvGraphicFramePr>
          <xdr:cNvPr id="22" name="Report3">
            <a:extLst>
              <a:ext uri="{FF2B5EF4-FFF2-40B4-BE49-F238E27FC236}">
                <a16:creationId xmlns:a16="http://schemas.microsoft.com/office/drawing/2014/main" id="{90454CF9-711F-FDC2-3F51-73E22884D4AE}"/>
              </a:ext>
            </a:extLst>
          </xdr:cNvPr>
          <xdr:cNvGraphicFramePr/>
        </xdr:nvGraphicFramePr>
        <xdr:xfrm>
          <a:off x="19278600" y="3436069"/>
          <a:ext cx="6133975" cy="3776435"/>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3" name="graphtextm3">
            <a:extLst>
              <a:ext uri="{FF2B5EF4-FFF2-40B4-BE49-F238E27FC236}">
                <a16:creationId xmlns:a16="http://schemas.microsoft.com/office/drawing/2014/main" id="{4D31101D-D9B9-5FEA-4D4B-1B0D2323A1FA}"/>
              </a:ext>
            </a:extLst>
          </xdr:cNvPr>
          <xdr:cNvSpPr txBox="1"/>
        </xdr:nvSpPr>
        <xdr:spPr>
          <a:xfrm>
            <a:off x="19278600" y="7383954"/>
            <a:ext cx="6133975" cy="174273"/>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solidFill>
                <a:latin typeface="Roboto"/>
                <a:ea typeface="Roboto"/>
                <a:cs typeface="Roboto"/>
                <a:sym typeface="Roboto"/>
              </a:rPr>
              <a:t>* Données provisoires</a:t>
            </a:r>
          </a:p>
        </xdr:txBody>
      </xdr:sp>
      <xdr:sp macro="" textlink="">
        <xdr:nvSpPr>
          <xdr:cNvPr id="24" name="graphtextl3">
            <a:extLst>
              <a:ext uri="{FF2B5EF4-FFF2-40B4-BE49-F238E27FC236}">
                <a16:creationId xmlns:a16="http://schemas.microsoft.com/office/drawing/2014/main" id="{C741D023-5BF0-F14B-AC53-719E2A7477D8}"/>
              </a:ext>
            </a:extLst>
          </xdr:cNvPr>
          <xdr:cNvSpPr txBox="1"/>
        </xdr:nvSpPr>
        <xdr:spPr>
          <a:xfrm>
            <a:off x="19278600" y="7679036"/>
            <a:ext cx="6133975" cy="18014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lumMod val="100000"/>
                  </a:schemeClr>
                </a:solidFill>
                <a:latin typeface="Roboto"/>
                <a:ea typeface="Roboto"/>
                <a:cs typeface="Roboto"/>
                <a:sym typeface="Roboto"/>
              </a:rPr>
              <a:t>Source : SwissImpex</a:t>
            </a:r>
            <a:endParaRPr lang="de-CH" sz="1150" b="0" i="0">
              <a:solidFill>
                <a:schemeClr val="tx2">
                  <a:lumMod val="100000"/>
                </a:schemeClr>
              </a:solidFill>
              <a:latin typeface="Roboto" panose="02000000000000000000" pitchFamily="2" charset="0"/>
            </a:endParaRPr>
          </a:p>
        </xdr:txBody>
      </xdr:sp>
      <xdr:cxnSp macro="">
        <xdr:nvCxnSpPr>
          <xdr:cNvPr id="25" name="titleline3">
            <a:extLst>
              <a:ext uri="{FF2B5EF4-FFF2-40B4-BE49-F238E27FC236}">
                <a16:creationId xmlns:a16="http://schemas.microsoft.com/office/drawing/2014/main" id="{E13DEF3B-7FF8-E587-6A10-5830C1E8CA83}"/>
              </a:ext>
            </a:extLst>
          </xdr:cNvPr>
          <xdr:cNvCxnSpPr/>
        </xdr:nvCxnSpPr>
        <xdr:spPr>
          <a:xfrm>
            <a:off x="19278600" y="2507262"/>
            <a:ext cx="430521"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19</xdr:col>
      <xdr:colOff>60233</xdr:colOff>
      <xdr:row>74</xdr:row>
      <xdr:rowOff>47394</xdr:rowOff>
    </xdr:from>
    <xdr:to>
      <xdr:col>29</xdr:col>
      <xdr:colOff>116221</xdr:colOff>
      <xdr:row>102</xdr:row>
      <xdr:rowOff>56029</xdr:rowOff>
    </xdr:to>
    <xdr:grpSp>
      <xdr:nvGrpSpPr>
        <xdr:cNvPr id="26" name="diagroup3">
          <a:extLst>
            <a:ext uri="{FF2B5EF4-FFF2-40B4-BE49-F238E27FC236}">
              <a16:creationId xmlns:a16="http://schemas.microsoft.com/office/drawing/2014/main" id="{4FDDF8A9-E312-4784-BF03-4FA0F9187C86}"/>
            </a:ext>
          </a:extLst>
        </xdr:cNvPr>
        <xdr:cNvGrpSpPr/>
      </xdr:nvGrpSpPr>
      <xdr:grpSpPr>
        <a:xfrm>
          <a:off x="23929883" y="13566544"/>
          <a:ext cx="6151988" cy="5196585"/>
          <a:chOff x="19278600" y="2507262"/>
          <a:chExt cx="6133975" cy="5353953"/>
        </a:xfrm>
      </xdr:grpSpPr>
      <xdr:sp macro="" textlink="">
        <xdr:nvSpPr>
          <xdr:cNvPr id="27" name="graphtextu3">
            <a:extLst>
              <a:ext uri="{FF2B5EF4-FFF2-40B4-BE49-F238E27FC236}">
                <a16:creationId xmlns:a16="http://schemas.microsoft.com/office/drawing/2014/main" id="{DF2257AE-D680-179A-F189-899084F21680}"/>
              </a:ext>
            </a:extLst>
          </xdr:cNvPr>
          <xdr:cNvSpPr txBox="1"/>
        </xdr:nvSpPr>
        <xdr:spPr>
          <a:xfrm>
            <a:off x="19278600" y="2530503"/>
            <a:ext cx="6133975" cy="6918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PROVENANCE DES IMPORTATIONS DE MAÏS FOURRAGER</a:t>
            </a:r>
          </a:p>
          <a:p>
            <a:pPr lvl="0" indent="0" fontAlgn="auto" hangingPunct="1">
              <a:lnSpc>
                <a:spcPct val="100000"/>
              </a:lnSpc>
              <a:spcBef>
                <a:spcPts val="0"/>
              </a:spcBef>
              <a:spcAft>
                <a:spcPts val="0"/>
              </a:spcAft>
            </a:pPr>
            <a:r>
              <a:rPr lang="fr-CH" sz="1150" b="1" kern="0" cap="none" spc="0">
                <a:solidFill>
                  <a:schemeClr val="accent1">
                    <a:lumMod val="100000"/>
                  </a:schemeClr>
                </a:solidFill>
                <a:latin typeface="Roboto"/>
                <a:ea typeface="Roboto"/>
                <a:cs typeface="Roboto"/>
                <a:sym typeface="Roboto"/>
              </a:rPr>
              <a:t>Numéro de tarif douanier 1005.9039</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fr-CH" sz="1150" b="0" kern="0" cap="none" spc="0" normalizeH="0">
                <a:solidFill>
                  <a:srgbClr val="3F3F3F"/>
                </a:solidFill>
                <a:latin typeface="Roboto"/>
                <a:ea typeface="Roboto"/>
                <a:cs typeface="Roboto"/>
                <a:sym typeface="Roboto"/>
              </a:rPr>
              <a:t>en tonnes</a:t>
            </a:r>
          </a:p>
        </xdr:txBody>
      </xdr:sp>
      <xdr:graphicFrame macro="">
        <xdr:nvGraphicFramePr>
          <xdr:cNvPr id="28" name="Report3">
            <a:extLst>
              <a:ext uri="{FF2B5EF4-FFF2-40B4-BE49-F238E27FC236}">
                <a16:creationId xmlns:a16="http://schemas.microsoft.com/office/drawing/2014/main" id="{1A58CFF0-CBD3-A886-AA2B-DFDB818A2DA0}"/>
              </a:ext>
            </a:extLst>
          </xdr:cNvPr>
          <xdr:cNvGraphicFramePr/>
        </xdr:nvGraphicFramePr>
        <xdr:xfrm>
          <a:off x="19278600" y="3436069"/>
          <a:ext cx="6133975" cy="3776435"/>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9" name="graphtextm3">
            <a:extLst>
              <a:ext uri="{FF2B5EF4-FFF2-40B4-BE49-F238E27FC236}">
                <a16:creationId xmlns:a16="http://schemas.microsoft.com/office/drawing/2014/main" id="{80FCBA86-6F53-91C5-C723-827916D12D5B}"/>
              </a:ext>
            </a:extLst>
          </xdr:cNvPr>
          <xdr:cNvSpPr txBox="1"/>
        </xdr:nvSpPr>
        <xdr:spPr>
          <a:xfrm>
            <a:off x="19278600" y="7383954"/>
            <a:ext cx="6133975" cy="18243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solidFill>
                <a:latin typeface="Roboto"/>
                <a:ea typeface="Roboto"/>
                <a:cs typeface="Roboto"/>
                <a:sym typeface="Roboto"/>
              </a:rPr>
              <a:t>* Données provisoires</a:t>
            </a:r>
          </a:p>
        </xdr:txBody>
      </xdr:sp>
      <xdr:sp macro="" textlink="">
        <xdr:nvSpPr>
          <xdr:cNvPr id="30" name="graphtextl3">
            <a:extLst>
              <a:ext uri="{FF2B5EF4-FFF2-40B4-BE49-F238E27FC236}">
                <a16:creationId xmlns:a16="http://schemas.microsoft.com/office/drawing/2014/main" id="{2C4AA274-C649-6CE6-8ACC-D14DE057A44F}"/>
              </a:ext>
            </a:extLst>
          </xdr:cNvPr>
          <xdr:cNvSpPr txBox="1"/>
        </xdr:nvSpPr>
        <xdr:spPr>
          <a:xfrm>
            <a:off x="19278600" y="7679036"/>
            <a:ext cx="6133975" cy="18217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lumMod val="100000"/>
                  </a:schemeClr>
                </a:solidFill>
                <a:latin typeface="Roboto"/>
                <a:ea typeface="Roboto"/>
                <a:cs typeface="Roboto"/>
                <a:sym typeface="Roboto"/>
              </a:rPr>
              <a:t>Source : SwissImpex</a:t>
            </a:r>
          </a:p>
        </xdr:txBody>
      </xdr:sp>
      <xdr:cxnSp macro="">
        <xdr:nvCxnSpPr>
          <xdr:cNvPr id="31" name="titleline3">
            <a:extLst>
              <a:ext uri="{FF2B5EF4-FFF2-40B4-BE49-F238E27FC236}">
                <a16:creationId xmlns:a16="http://schemas.microsoft.com/office/drawing/2014/main" id="{F34D7DBE-8762-B8F5-F0FA-869D28876F36}"/>
              </a:ext>
            </a:extLst>
          </xdr:cNvPr>
          <xdr:cNvCxnSpPr/>
        </xdr:nvCxnSpPr>
        <xdr:spPr>
          <a:xfrm>
            <a:off x="19278600" y="2507262"/>
            <a:ext cx="430521"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29</xdr:col>
      <xdr:colOff>256788</xdr:colOff>
      <xdr:row>17</xdr:row>
      <xdr:rowOff>85271</xdr:rowOff>
    </xdr:from>
    <xdr:to>
      <xdr:col>39</xdr:col>
      <xdr:colOff>330815</xdr:colOff>
      <xdr:row>46</xdr:row>
      <xdr:rowOff>31659</xdr:rowOff>
    </xdr:to>
    <xdr:grpSp>
      <xdr:nvGrpSpPr>
        <xdr:cNvPr id="32" name="diagroup3">
          <a:extLst>
            <a:ext uri="{FF2B5EF4-FFF2-40B4-BE49-F238E27FC236}">
              <a16:creationId xmlns:a16="http://schemas.microsoft.com/office/drawing/2014/main" id="{166811D3-388B-4CF0-8A3D-A7DF78BB59FE}"/>
            </a:ext>
          </a:extLst>
        </xdr:cNvPr>
        <xdr:cNvGrpSpPr/>
      </xdr:nvGrpSpPr>
      <xdr:grpSpPr>
        <a:xfrm>
          <a:off x="30225613" y="3165021"/>
          <a:ext cx="6170027" cy="5331188"/>
          <a:chOff x="19278600" y="2507262"/>
          <a:chExt cx="6133975" cy="5351921"/>
        </a:xfrm>
      </xdr:grpSpPr>
      <xdr:sp macro="" textlink="">
        <xdr:nvSpPr>
          <xdr:cNvPr id="33" name="graphtextu3">
            <a:extLst>
              <a:ext uri="{FF2B5EF4-FFF2-40B4-BE49-F238E27FC236}">
                <a16:creationId xmlns:a16="http://schemas.microsoft.com/office/drawing/2014/main" id="{7A4FEAA2-515F-80E2-D33F-E20D92D6BB1C}"/>
              </a:ext>
            </a:extLst>
          </xdr:cNvPr>
          <xdr:cNvSpPr txBox="1"/>
        </xdr:nvSpPr>
        <xdr:spPr>
          <a:xfrm>
            <a:off x="19278600" y="2530503"/>
            <a:ext cx="6133975" cy="67447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ORIGINE DES IMPORTATIONS DE RÉSIDUS DE LA PRODUCTION D’AMIDON</a:t>
            </a:r>
          </a:p>
          <a:p>
            <a:pPr lvl="0" indent="0" fontAlgn="auto" hangingPunct="1">
              <a:lnSpc>
                <a:spcPct val="100000"/>
              </a:lnSpc>
              <a:spcBef>
                <a:spcPts val="0"/>
              </a:spcBef>
              <a:spcAft>
                <a:spcPts val="0"/>
              </a:spcAft>
            </a:pPr>
            <a:r>
              <a:rPr lang="fr-CH" sz="1150" b="1" kern="0" cap="none" spc="0">
                <a:solidFill>
                  <a:schemeClr val="accent1">
                    <a:lumMod val="100000"/>
                  </a:schemeClr>
                </a:solidFill>
                <a:latin typeface="Roboto"/>
                <a:ea typeface="Roboto"/>
                <a:cs typeface="Roboto"/>
                <a:sym typeface="Roboto"/>
              </a:rPr>
              <a:t>Numéro du tarif douanier 2303.1018 </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fr-CH" sz="1150" b="0" kern="0" cap="none" spc="0" normalizeH="0">
                <a:solidFill>
                  <a:srgbClr val="3F3F3F"/>
                </a:solidFill>
                <a:latin typeface="Roboto"/>
                <a:ea typeface="Roboto"/>
                <a:cs typeface="Roboto"/>
                <a:sym typeface="Roboto"/>
              </a:rPr>
              <a:t>en tonnes</a:t>
            </a:r>
          </a:p>
        </xdr:txBody>
      </xdr:sp>
      <xdr:graphicFrame macro="">
        <xdr:nvGraphicFramePr>
          <xdr:cNvPr id="34" name="Report3">
            <a:extLst>
              <a:ext uri="{FF2B5EF4-FFF2-40B4-BE49-F238E27FC236}">
                <a16:creationId xmlns:a16="http://schemas.microsoft.com/office/drawing/2014/main" id="{2B4F0830-5290-6DC5-ADC5-96501786547E}"/>
              </a:ext>
            </a:extLst>
          </xdr:cNvPr>
          <xdr:cNvGraphicFramePr/>
        </xdr:nvGraphicFramePr>
        <xdr:xfrm>
          <a:off x="19278600" y="3436069"/>
          <a:ext cx="6133975" cy="3776435"/>
        </xdr:xfrm>
        <a:graphic>
          <a:graphicData uri="http://schemas.openxmlformats.org/drawingml/2006/chart">
            <c:chart xmlns:c="http://schemas.openxmlformats.org/drawingml/2006/chart" xmlns:r="http://schemas.openxmlformats.org/officeDocument/2006/relationships" r:id="rId6"/>
          </a:graphicData>
        </a:graphic>
      </xdr:graphicFrame>
      <xdr:sp macro="" textlink="">
        <xdr:nvSpPr>
          <xdr:cNvPr id="35" name="graphtextm3">
            <a:extLst>
              <a:ext uri="{FF2B5EF4-FFF2-40B4-BE49-F238E27FC236}">
                <a16:creationId xmlns:a16="http://schemas.microsoft.com/office/drawing/2014/main" id="{1DC1A24A-BE5A-C191-66D4-3992C9F74543}"/>
              </a:ext>
            </a:extLst>
          </xdr:cNvPr>
          <xdr:cNvSpPr txBox="1"/>
        </xdr:nvSpPr>
        <xdr:spPr>
          <a:xfrm>
            <a:off x="19278600" y="7383954"/>
            <a:ext cx="6133975" cy="177698"/>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solidFill>
                <a:latin typeface="Roboto"/>
                <a:ea typeface="Roboto"/>
                <a:cs typeface="Roboto"/>
                <a:sym typeface="Roboto"/>
              </a:rPr>
              <a:t>* Données provisoires</a:t>
            </a:r>
          </a:p>
        </xdr:txBody>
      </xdr:sp>
      <xdr:sp macro="" textlink="">
        <xdr:nvSpPr>
          <xdr:cNvPr id="36" name="graphtextl3">
            <a:extLst>
              <a:ext uri="{FF2B5EF4-FFF2-40B4-BE49-F238E27FC236}">
                <a16:creationId xmlns:a16="http://schemas.microsoft.com/office/drawing/2014/main" id="{9CE198F1-5ADD-46CD-603F-F4597CF6F25A}"/>
              </a:ext>
            </a:extLst>
          </xdr:cNvPr>
          <xdr:cNvSpPr txBox="1"/>
        </xdr:nvSpPr>
        <xdr:spPr>
          <a:xfrm>
            <a:off x="19278600" y="7679036"/>
            <a:ext cx="6133975" cy="18014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lumMod val="100000"/>
                  </a:schemeClr>
                </a:solidFill>
                <a:latin typeface="Roboto"/>
                <a:ea typeface="Roboto"/>
                <a:cs typeface="Roboto"/>
                <a:sym typeface="Roboto"/>
              </a:rPr>
              <a:t>Source : SwissImpex</a:t>
            </a:r>
          </a:p>
        </xdr:txBody>
      </xdr:sp>
      <xdr:cxnSp macro="">
        <xdr:nvCxnSpPr>
          <xdr:cNvPr id="37" name="titleline3">
            <a:extLst>
              <a:ext uri="{FF2B5EF4-FFF2-40B4-BE49-F238E27FC236}">
                <a16:creationId xmlns:a16="http://schemas.microsoft.com/office/drawing/2014/main" id="{0BA97693-8E43-F140-5AE5-1326B3B9DDCE}"/>
              </a:ext>
            </a:extLst>
          </xdr:cNvPr>
          <xdr:cNvCxnSpPr/>
        </xdr:nvCxnSpPr>
        <xdr:spPr>
          <a:xfrm>
            <a:off x="19278600" y="2507262"/>
            <a:ext cx="430521"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29</xdr:col>
      <xdr:colOff>307135</xdr:colOff>
      <xdr:row>74</xdr:row>
      <xdr:rowOff>95250</xdr:rowOff>
    </xdr:from>
    <xdr:to>
      <xdr:col>39</xdr:col>
      <xdr:colOff>487253</xdr:colOff>
      <xdr:row>102</xdr:row>
      <xdr:rowOff>135346</xdr:rowOff>
    </xdr:to>
    <xdr:grpSp>
      <xdr:nvGrpSpPr>
        <xdr:cNvPr id="38" name="diagroup3">
          <a:extLst>
            <a:ext uri="{FF2B5EF4-FFF2-40B4-BE49-F238E27FC236}">
              <a16:creationId xmlns:a16="http://schemas.microsoft.com/office/drawing/2014/main" id="{1373BDF6-4691-4FD2-A80E-9BBC788CCE48}"/>
            </a:ext>
          </a:extLst>
        </xdr:cNvPr>
        <xdr:cNvGrpSpPr/>
      </xdr:nvGrpSpPr>
      <xdr:grpSpPr>
        <a:xfrm>
          <a:off x="30272785" y="13611225"/>
          <a:ext cx="6272943" cy="5231221"/>
          <a:chOff x="19278600" y="2507262"/>
          <a:chExt cx="6133975" cy="5353953"/>
        </a:xfrm>
      </xdr:grpSpPr>
      <xdr:sp macro="" textlink="">
        <xdr:nvSpPr>
          <xdr:cNvPr id="39" name="graphtextu3">
            <a:extLst>
              <a:ext uri="{FF2B5EF4-FFF2-40B4-BE49-F238E27FC236}">
                <a16:creationId xmlns:a16="http://schemas.microsoft.com/office/drawing/2014/main" id="{47439AB8-2B9F-7B2A-F646-48A318878075}"/>
              </a:ext>
            </a:extLst>
          </xdr:cNvPr>
          <xdr:cNvSpPr txBox="1"/>
        </xdr:nvSpPr>
        <xdr:spPr>
          <a:xfrm>
            <a:off x="19278600" y="2530503"/>
            <a:ext cx="6133975" cy="69181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PROVENANCE DES IMPORTATIONS D’ORGE FOURRAGÈRE</a:t>
            </a:r>
          </a:p>
          <a:p>
            <a:pPr lvl="0" indent="0" fontAlgn="auto" hangingPunct="1">
              <a:lnSpc>
                <a:spcPct val="100000"/>
              </a:lnSpc>
              <a:spcBef>
                <a:spcPts val="0"/>
              </a:spcBef>
              <a:spcAft>
                <a:spcPts val="0"/>
              </a:spcAft>
            </a:pPr>
            <a:r>
              <a:rPr lang="fr-CH" sz="1150" b="1" kern="0" cap="none" spc="0">
                <a:solidFill>
                  <a:schemeClr val="accent1">
                    <a:lumMod val="100000"/>
                  </a:schemeClr>
                </a:solidFill>
                <a:latin typeface="Roboto"/>
                <a:ea typeface="Roboto"/>
                <a:cs typeface="Roboto"/>
                <a:sym typeface="Roboto"/>
              </a:rPr>
              <a:t>Numéro de tarif douanier 1003.9059</a:t>
            </a: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r>
              <a:rPr lang="fr-CH" sz="1150" b="0" kern="0" cap="none" spc="0" normalizeH="0">
                <a:solidFill>
                  <a:srgbClr val="3F3F3F"/>
                </a:solidFill>
                <a:latin typeface="Roboto"/>
                <a:ea typeface="Roboto"/>
                <a:cs typeface="Roboto"/>
                <a:sym typeface="Roboto"/>
              </a:rPr>
              <a:t>en tonnes</a:t>
            </a:r>
          </a:p>
        </xdr:txBody>
      </xdr:sp>
      <xdr:graphicFrame macro="">
        <xdr:nvGraphicFramePr>
          <xdr:cNvPr id="40" name="Report3">
            <a:extLst>
              <a:ext uri="{FF2B5EF4-FFF2-40B4-BE49-F238E27FC236}">
                <a16:creationId xmlns:a16="http://schemas.microsoft.com/office/drawing/2014/main" id="{1123EA73-044D-8C65-2807-AE78D67FBC50}"/>
              </a:ext>
            </a:extLst>
          </xdr:cNvPr>
          <xdr:cNvGraphicFramePr/>
        </xdr:nvGraphicFramePr>
        <xdr:xfrm>
          <a:off x="19278600" y="3436069"/>
          <a:ext cx="6133975" cy="3776435"/>
        </xdr:xfrm>
        <a:graphic>
          <a:graphicData uri="http://schemas.openxmlformats.org/drawingml/2006/chart">
            <c:chart xmlns:c="http://schemas.openxmlformats.org/drawingml/2006/chart" xmlns:r="http://schemas.openxmlformats.org/officeDocument/2006/relationships" r:id="rId7"/>
          </a:graphicData>
        </a:graphic>
      </xdr:graphicFrame>
      <xdr:sp macro="" textlink="">
        <xdr:nvSpPr>
          <xdr:cNvPr id="41" name="graphtextm3">
            <a:extLst>
              <a:ext uri="{FF2B5EF4-FFF2-40B4-BE49-F238E27FC236}">
                <a16:creationId xmlns:a16="http://schemas.microsoft.com/office/drawing/2014/main" id="{CEB9E44B-5A1B-C084-B7CD-B75D67AC02F0}"/>
              </a:ext>
            </a:extLst>
          </xdr:cNvPr>
          <xdr:cNvSpPr txBox="1"/>
        </xdr:nvSpPr>
        <xdr:spPr>
          <a:xfrm>
            <a:off x="19278600" y="7383954"/>
            <a:ext cx="6133975" cy="18243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solidFill>
                <a:latin typeface="Roboto"/>
                <a:ea typeface="Roboto"/>
                <a:cs typeface="Roboto"/>
                <a:sym typeface="Roboto"/>
              </a:rPr>
              <a:t>* Données provisoires</a:t>
            </a:r>
          </a:p>
        </xdr:txBody>
      </xdr:sp>
      <xdr:sp macro="" textlink="">
        <xdr:nvSpPr>
          <xdr:cNvPr id="42" name="graphtextl3">
            <a:extLst>
              <a:ext uri="{FF2B5EF4-FFF2-40B4-BE49-F238E27FC236}">
                <a16:creationId xmlns:a16="http://schemas.microsoft.com/office/drawing/2014/main" id="{B8D99F0E-5F1D-8E1E-20FA-A5F865EAD12A}"/>
              </a:ext>
            </a:extLst>
          </xdr:cNvPr>
          <xdr:cNvSpPr txBox="1"/>
        </xdr:nvSpPr>
        <xdr:spPr>
          <a:xfrm>
            <a:off x="19278600" y="7679036"/>
            <a:ext cx="6133975" cy="18217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chemeClr val="tx2">
                    <a:lumMod val="100000"/>
                  </a:schemeClr>
                </a:solidFill>
                <a:latin typeface="Roboto"/>
                <a:ea typeface="Roboto"/>
                <a:cs typeface="Roboto"/>
                <a:sym typeface="Roboto"/>
              </a:rPr>
              <a:t>Source : SwissImpex</a:t>
            </a:r>
          </a:p>
        </xdr:txBody>
      </xdr:sp>
      <xdr:cxnSp macro="">
        <xdr:nvCxnSpPr>
          <xdr:cNvPr id="43" name="titleline3">
            <a:extLst>
              <a:ext uri="{FF2B5EF4-FFF2-40B4-BE49-F238E27FC236}">
                <a16:creationId xmlns:a16="http://schemas.microsoft.com/office/drawing/2014/main" id="{12DB7D92-37E9-DDA8-16BD-C04E8A4C163B}"/>
              </a:ext>
            </a:extLst>
          </xdr:cNvPr>
          <xdr:cNvCxnSpPr/>
        </xdr:nvCxnSpPr>
        <xdr:spPr>
          <a:xfrm>
            <a:off x="19278600" y="2507262"/>
            <a:ext cx="430521"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11457</xdr:colOff>
      <xdr:row>0</xdr:row>
      <xdr:rowOff>152261</xdr:rowOff>
    </xdr:from>
    <xdr:to>
      <xdr:col>2</xdr:col>
      <xdr:colOff>857341</xdr:colOff>
      <xdr:row>5</xdr:row>
      <xdr:rowOff>92974</xdr:rowOff>
    </xdr:to>
    <xdr:pic>
      <xdr:nvPicPr>
        <xdr:cNvPr id="2" name="Grafik 45" descr="C:\Users\U80855315\AppData\Local\Microsoft\Windows\INetCache\Content.Word\FR_Bundeslogo_FBMA_für Marktbericht.emf">
          <a:extLst>
            <a:ext uri="{FF2B5EF4-FFF2-40B4-BE49-F238E27FC236}">
              <a16:creationId xmlns:a16="http://schemas.microsoft.com/office/drawing/2014/main" id="{4C291C09-74B3-4335-9A28-53E1CFF174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 y="152261"/>
          <a:ext cx="3999886" cy="893213"/>
        </a:xfrm>
        <a:prstGeom prst="rect">
          <a:avLst/>
        </a:prstGeom>
        <a:noFill/>
        <a:ln>
          <a:noFill/>
        </a:ln>
      </xdr:spPr>
    </xdr:pic>
    <xdr:clientData/>
  </xdr:twoCellAnchor>
  <xdr:twoCellAnchor>
    <xdr:from>
      <xdr:col>0</xdr:col>
      <xdr:colOff>66261</xdr:colOff>
      <xdr:row>5</xdr:row>
      <xdr:rowOff>8283</xdr:rowOff>
    </xdr:from>
    <xdr:to>
      <xdr:col>13</xdr:col>
      <xdr:colOff>609674</xdr:colOff>
      <xdr:row>10</xdr:row>
      <xdr:rowOff>117678</xdr:rowOff>
    </xdr:to>
    <xdr:sp macro="" textlink="">
      <xdr:nvSpPr>
        <xdr:cNvPr id="3" name="Haupttitel2">
          <a:extLst>
            <a:ext uri="{FF2B5EF4-FFF2-40B4-BE49-F238E27FC236}">
              <a16:creationId xmlns:a16="http://schemas.microsoft.com/office/drawing/2014/main" id="{1BB7C651-0109-4751-BB14-05443FAB1FF4}"/>
            </a:ext>
          </a:extLst>
        </xdr:cNvPr>
        <xdr:cNvSpPr txBox="1"/>
      </xdr:nvSpPr>
      <xdr:spPr>
        <a:xfrm>
          <a:off x="66261" y="960783"/>
          <a:ext cx="17145488" cy="113809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90000" tIns="46800" rIns="90000" bIns="46800" rtlCol="0" anchor="t"/>
        <a:lstStyle/>
        <a:p>
          <a:pPr lvl="0" indent="0" fontAlgn="auto" hangingPunct="1">
            <a:lnSpc>
              <a:spcPct val="120000"/>
            </a:lnSpc>
            <a:spcBef>
              <a:spcPts val="0"/>
            </a:spcBef>
            <a:spcAft>
              <a:spcPts val="0"/>
            </a:spcAft>
          </a:pPr>
          <a:r>
            <a:rPr lang="fr-CH" sz="1600" b="1" kern="0" cap="none" spc="150" normalizeH="0">
              <a:solidFill>
                <a:srgbClr val="3F3F3F"/>
              </a:solidFill>
              <a:latin typeface="Noto Sans"/>
              <a:ea typeface="Noto Sans"/>
              <a:cs typeface="Noto Sans"/>
              <a:sym typeface="Noto Sans"/>
            </a:rPr>
            <a:t>ALIMENTS POUR ANIMAUX</a:t>
          </a:r>
        </a:p>
        <a:p>
          <a:pPr lvl="0" indent="0" fontAlgn="auto" hangingPunct="1">
            <a:lnSpc>
              <a:spcPct val="120000"/>
            </a:lnSpc>
            <a:spcBef>
              <a:spcPts val="0"/>
            </a:spcBef>
            <a:spcAft>
              <a:spcPts val="0"/>
            </a:spcAft>
          </a:pPr>
          <a:r>
            <a:rPr lang="fr-CH" sz="1400" b="1" kern="0" cap="none" spc="150" normalizeH="0">
              <a:solidFill>
                <a:schemeClr val="tx2">
                  <a:lumMod val="50000"/>
                </a:schemeClr>
              </a:solidFill>
              <a:latin typeface="Noto Sans"/>
              <a:ea typeface="Noto Sans"/>
              <a:cs typeface="Noto Sans"/>
              <a:sym typeface="Noto Sans"/>
            </a:rPr>
            <a:t>Évolution des prix moyens avant dédouanement des principaux aliments pour animaux</a:t>
          </a:r>
        </a:p>
      </xdr:txBody>
    </xdr:sp>
    <xdr:clientData/>
  </xdr:twoCellAnchor>
  <xdr:twoCellAnchor editAs="absolute">
    <xdr:from>
      <xdr:col>4</xdr:col>
      <xdr:colOff>1113463</xdr:colOff>
      <xdr:row>0</xdr:row>
      <xdr:rowOff>170516</xdr:rowOff>
    </xdr:from>
    <xdr:to>
      <xdr:col>9</xdr:col>
      <xdr:colOff>1102179</xdr:colOff>
      <xdr:row>5</xdr:row>
      <xdr:rowOff>97676</xdr:rowOff>
    </xdr:to>
    <xdr:grpSp>
      <xdr:nvGrpSpPr>
        <xdr:cNvPr id="4" name="Quellenangaben1">
          <a:extLst>
            <a:ext uri="{FF2B5EF4-FFF2-40B4-BE49-F238E27FC236}">
              <a16:creationId xmlns:a16="http://schemas.microsoft.com/office/drawing/2014/main" id="{186C5C91-2CE3-4A15-9B5D-C35E17D07617}"/>
            </a:ext>
          </a:extLst>
        </xdr:cNvPr>
        <xdr:cNvGrpSpPr/>
      </xdr:nvGrpSpPr>
      <xdr:grpSpPr>
        <a:xfrm>
          <a:off x="7313491" y="170516"/>
          <a:ext cx="7000423" cy="823631"/>
          <a:chOff x="8312150" y="1193800"/>
          <a:chExt cx="4851400" cy="997674"/>
        </a:xfrm>
      </xdr:grpSpPr>
      <xdr:sp macro="" textlink="">
        <xdr:nvSpPr>
          <xdr:cNvPr id="5" name="Source1">
            <a:extLst>
              <a:ext uri="{FF2B5EF4-FFF2-40B4-BE49-F238E27FC236}">
                <a16:creationId xmlns:a16="http://schemas.microsoft.com/office/drawing/2014/main" id="{110EC6C8-3B77-F7A8-A911-A027BAEB3BA7}"/>
              </a:ext>
            </a:extLst>
          </xdr:cNvPr>
          <xdr:cNvSpPr txBox="1"/>
        </xdr:nvSpPr>
        <xdr:spPr>
          <a:xfrm>
            <a:off x="8312150" y="1193800"/>
            <a:ext cx="4851400" cy="23765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200" b="1" cap="none">
                <a:solidFill>
                  <a:srgbClr val="3F3F3F"/>
                </a:solidFill>
                <a:latin typeface="Noto Sans"/>
                <a:ea typeface="Noto Sans"/>
                <a:cs typeface="Noto Sans"/>
                <a:sym typeface="Noto Sans"/>
              </a:rPr>
              <a:t>Sources : SwissImpex et OFAG, secteur Données agricoles et analyses du marché</a:t>
            </a:r>
            <a:endParaRPr lang="de-CH" sz="1200" b="1">
              <a:solidFill>
                <a:srgbClr val="3F3F3F"/>
              </a:solidFill>
              <a:latin typeface="Noto Sans" panose="020B0502040504020204" pitchFamily="34" charset="0"/>
              <a:ea typeface="Noto Sans" panose="020B0502040504020204" pitchFamily="34" charset="0"/>
              <a:cs typeface="Noto Sans" panose="020B0502040504020204" pitchFamily="34" charset="0"/>
            </a:endParaRPr>
          </a:p>
        </xdr:txBody>
      </xdr:sp>
      <xdr:sp macro="" textlink="">
        <xdr:nvSpPr>
          <xdr:cNvPr id="6" name="Publication1">
            <a:extLst>
              <a:ext uri="{FF2B5EF4-FFF2-40B4-BE49-F238E27FC236}">
                <a16:creationId xmlns:a16="http://schemas.microsoft.com/office/drawing/2014/main" id="{F101D1AD-7CE6-CBDD-6093-24D737900F86}"/>
              </a:ext>
            </a:extLst>
          </xdr:cNvPr>
          <xdr:cNvSpPr txBox="1"/>
        </xdr:nvSpPr>
        <xdr:spPr>
          <a:xfrm>
            <a:off x="8312150" y="1549399"/>
            <a:ext cx="4851400" cy="64207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noAutofit/>
          </a:bodyPr>
          <a:lstStyle/>
          <a:p>
            <a:r>
              <a:rPr lang="fr-CH" sz="1200" b="0" cap="none">
                <a:solidFill>
                  <a:srgbClr val="3F3F3F"/>
                </a:solidFill>
                <a:latin typeface="Noto Sans"/>
                <a:ea typeface="Noto Sans"/>
                <a:cs typeface="Noto Sans"/>
                <a:sym typeface="Noto Sans"/>
              </a:rPr>
              <a:t>Droit de publication : le traitement et la publication ultérieurs sont autorisés à condition que la source soit citée.</a:t>
            </a:r>
          </a:p>
        </xdr:txBody>
      </xdr:sp>
    </xdr:grpSp>
    <xdr:clientData/>
  </xdr:twoCellAnchor>
  <xdr:twoCellAnchor>
    <xdr:from>
      <xdr:col>7</xdr:col>
      <xdr:colOff>176896</xdr:colOff>
      <xdr:row>13</xdr:row>
      <xdr:rowOff>36247</xdr:rowOff>
    </xdr:from>
    <xdr:to>
      <xdr:col>12</xdr:col>
      <xdr:colOff>218302</xdr:colOff>
      <xdr:row>45</xdr:row>
      <xdr:rowOff>186104</xdr:rowOff>
    </xdr:to>
    <xdr:grpSp>
      <xdr:nvGrpSpPr>
        <xdr:cNvPr id="9" name="Gruppieren 8">
          <a:extLst>
            <a:ext uri="{FF2B5EF4-FFF2-40B4-BE49-F238E27FC236}">
              <a16:creationId xmlns:a16="http://schemas.microsoft.com/office/drawing/2014/main" id="{840BC4D9-9BF9-209C-6ABD-912393348466}"/>
            </a:ext>
          </a:extLst>
        </xdr:cNvPr>
        <xdr:cNvGrpSpPr/>
      </xdr:nvGrpSpPr>
      <xdr:grpSpPr>
        <a:xfrm>
          <a:off x="10792042" y="2344659"/>
          <a:ext cx="6540817" cy="6444388"/>
          <a:chOff x="114726" y="4936424"/>
          <a:chExt cx="6130800" cy="4685948"/>
        </a:xfrm>
      </xdr:grpSpPr>
      <xdr:sp macro="" textlink="">
        <xdr:nvSpPr>
          <xdr:cNvPr id="11" name="graphtextu4">
            <a:extLst>
              <a:ext uri="{FF2B5EF4-FFF2-40B4-BE49-F238E27FC236}">
                <a16:creationId xmlns:a16="http://schemas.microsoft.com/office/drawing/2014/main" id="{4961BAE1-5713-2B4F-831E-DF137C9FBFC7}"/>
              </a:ext>
            </a:extLst>
          </xdr:cNvPr>
          <xdr:cNvSpPr txBox="1"/>
        </xdr:nvSpPr>
        <xdr:spPr>
          <a:xfrm>
            <a:off x="114726" y="4959665"/>
            <a:ext cx="6130800" cy="50394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PRIX MOYEN À L’IMPORTATION FRANCO FRONTIÈRE</a:t>
            </a:r>
          </a:p>
          <a:p>
            <a:pPr lvl="0" indent="0" fontAlgn="auto" hangingPunct="1">
              <a:lnSpc>
                <a:spcPct val="100000"/>
              </a:lnSpc>
              <a:spcBef>
                <a:spcPts val="0"/>
              </a:spcBef>
              <a:spcAft>
                <a:spcPts val="0"/>
              </a:spcAft>
            </a:pPr>
            <a:r>
              <a:rPr lang="fr-CH" sz="1150" b="1" kern="0" cap="none" spc="0">
                <a:solidFill>
                  <a:schemeClr val="accent1"/>
                </a:solidFill>
                <a:latin typeface="Roboto"/>
                <a:ea typeface="Roboto"/>
                <a:cs typeface="Roboto"/>
                <a:sym typeface="Roboto"/>
              </a:rPr>
              <a:t>Aliments pour animaux énergétiques, non dédouanés</a:t>
            </a:r>
          </a:p>
          <a:p>
            <a:pPr marL="0" marR="0" lvl="0" indent="0" defTabSz="914400" rtl="0" eaLnBrk="1" fontAlgn="auto" latinLnBrk="0" hangingPunct="1">
              <a:lnSpc>
                <a:spcPct val="100000"/>
              </a:lnSpc>
              <a:spcBef>
                <a:spcPts val="0"/>
              </a:spcBef>
              <a:spcAft>
                <a:spcPts val="0"/>
              </a:spcAft>
              <a:buClrTx/>
              <a:buSzTx/>
              <a:buFontTx/>
              <a:buNone/>
              <a:tabLst/>
              <a:defRPr/>
            </a:pPr>
            <a:r>
              <a:rPr lang="fr-CH" sz="1150" b="0" cap="none">
                <a:solidFill>
                  <a:srgbClr val="595959"/>
                </a:solidFill>
                <a:effectLst/>
                <a:latin typeface="Roboto"/>
                <a:ea typeface="Roboto"/>
                <a:cs typeface="Roboto"/>
                <a:sym typeface="Roboto"/>
              </a:rPr>
              <a:t>CHF / 100 kg</a:t>
            </a:r>
            <a:endParaRPr lang="de-CH" sz="1150" b="1" i="0" kern="0" cap="none" spc="0" baseline="0">
              <a:solidFill>
                <a:srgbClr val="59595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xdr:txBody>
      </xdr:sp>
      <xdr:graphicFrame macro="">
        <xdr:nvGraphicFramePr>
          <xdr:cNvPr id="12" name="Report4">
            <a:extLst>
              <a:ext uri="{FF2B5EF4-FFF2-40B4-BE49-F238E27FC236}">
                <a16:creationId xmlns:a16="http://schemas.microsoft.com/office/drawing/2014/main" id="{1469E833-EF62-36FA-7542-C28B385946E4}"/>
              </a:ext>
            </a:extLst>
          </xdr:cNvPr>
          <xdr:cNvGraphicFramePr/>
        </xdr:nvGraphicFramePr>
        <xdr:xfrm>
          <a:off x="114726" y="5509026"/>
          <a:ext cx="6130800" cy="3372736"/>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3" name="graphtextm4">
            <a:extLst>
              <a:ext uri="{FF2B5EF4-FFF2-40B4-BE49-F238E27FC236}">
                <a16:creationId xmlns:a16="http://schemas.microsoft.com/office/drawing/2014/main" id="{22B02F04-AC2C-4293-55C2-244CE9638D37}"/>
              </a:ext>
            </a:extLst>
          </xdr:cNvPr>
          <xdr:cNvSpPr txBox="1"/>
        </xdr:nvSpPr>
        <xdr:spPr>
          <a:xfrm>
            <a:off x="114726" y="9046862"/>
            <a:ext cx="6130800" cy="39472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rgbClr val="3F3F3F"/>
                </a:solidFill>
                <a:latin typeface="Roboto"/>
                <a:ea typeface="Roboto"/>
                <a:cs typeface="Roboto"/>
                <a:sym typeface="Roboto"/>
              </a:rPr>
              <a:t>Les prix moyens sont calculés en divisant la valeur des importations par leur poids, et en multipliant le résultat par cent, pour chaque numéro du tarif douanier.</a:t>
            </a:r>
          </a:p>
          <a:p>
            <a:r>
              <a:rPr lang="fr-CH" sz="1150" b="0" cap="none">
                <a:solidFill>
                  <a:srgbClr val="3F3F3F"/>
                </a:solidFill>
                <a:latin typeface="Roboto"/>
                <a:ea typeface="Roboto"/>
                <a:cs typeface="Roboto"/>
                <a:sym typeface="Roboto"/>
              </a:rPr>
              <a:t>* Données provisoires</a:t>
            </a:r>
            <a:endParaRPr lang="de-CH" sz="1150" b="0" i="0">
              <a:solidFill>
                <a:srgbClr val="3F3F3F"/>
              </a:solidFill>
              <a:latin typeface="Roboto" panose="02000000000000000000" pitchFamily="2" charset="0"/>
            </a:endParaRPr>
          </a:p>
        </xdr:txBody>
      </xdr:sp>
      <xdr:sp macro="" textlink="">
        <xdr:nvSpPr>
          <xdr:cNvPr id="14" name="graphtextl4">
            <a:extLst>
              <a:ext uri="{FF2B5EF4-FFF2-40B4-BE49-F238E27FC236}">
                <a16:creationId xmlns:a16="http://schemas.microsoft.com/office/drawing/2014/main" id="{0D77AAE7-26C8-A713-08E0-E5991D750899}"/>
              </a:ext>
            </a:extLst>
          </xdr:cNvPr>
          <xdr:cNvSpPr txBox="1"/>
        </xdr:nvSpPr>
        <xdr:spPr>
          <a:xfrm>
            <a:off x="114726" y="9490712"/>
            <a:ext cx="6130800" cy="13166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rgbClr val="3F3F3F"/>
                </a:solidFill>
                <a:latin typeface="Roboto"/>
                <a:ea typeface="Roboto"/>
                <a:cs typeface="Roboto"/>
                <a:sym typeface="Roboto"/>
              </a:rPr>
              <a:t>Source : SwissImpex.</a:t>
            </a:r>
          </a:p>
        </xdr:txBody>
      </xdr:sp>
      <xdr:cxnSp macro="">
        <xdr:nvCxnSpPr>
          <xdr:cNvPr id="15" name="titleline4">
            <a:extLst>
              <a:ext uri="{FF2B5EF4-FFF2-40B4-BE49-F238E27FC236}">
                <a16:creationId xmlns:a16="http://schemas.microsoft.com/office/drawing/2014/main" id="{DDE479BC-92D2-5E36-2FFC-2C69A1F12DAA}"/>
              </a:ext>
            </a:extLst>
          </xdr:cNvPr>
          <xdr:cNvCxnSpPr/>
        </xdr:nvCxnSpPr>
        <xdr:spPr>
          <a:xfrm>
            <a:off x="114726" y="4936424"/>
            <a:ext cx="489347"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467260</xdr:colOff>
      <xdr:row>12</xdr:row>
      <xdr:rowOff>55079</xdr:rowOff>
    </xdr:from>
    <xdr:to>
      <xdr:col>18</xdr:col>
      <xdr:colOff>437951</xdr:colOff>
      <xdr:row>45</xdr:row>
      <xdr:rowOff>151570</xdr:rowOff>
    </xdr:to>
    <xdr:grpSp>
      <xdr:nvGrpSpPr>
        <xdr:cNvPr id="16" name="Gruppieren 15">
          <a:extLst>
            <a:ext uri="{FF2B5EF4-FFF2-40B4-BE49-F238E27FC236}">
              <a16:creationId xmlns:a16="http://schemas.microsoft.com/office/drawing/2014/main" id="{87C25C52-1D82-4930-8803-1BE3AC52DCBD}"/>
            </a:ext>
          </a:extLst>
        </xdr:cNvPr>
        <xdr:cNvGrpSpPr/>
      </xdr:nvGrpSpPr>
      <xdr:grpSpPr>
        <a:xfrm>
          <a:off x="17575467" y="2307461"/>
          <a:ext cx="6574131" cy="6450227"/>
          <a:chOff x="111764" y="4936424"/>
          <a:chExt cx="6136725" cy="4656395"/>
        </a:xfrm>
      </xdr:grpSpPr>
      <xdr:sp macro="" textlink="">
        <xdr:nvSpPr>
          <xdr:cNvPr id="17" name="graphtextu4">
            <a:extLst>
              <a:ext uri="{FF2B5EF4-FFF2-40B4-BE49-F238E27FC236}">
                <a16:creationId xmlns:a16="http://schemas.microsoft.com/office/drawing/2014/main" id="{74A315AD-A31E-1C42-41B6-AC57DB03648D}"/>
              </a:ext>
            </a:extLst>
          </xdr:cNvPr>
          <xdr:cNvSpPr txBox="1"/>
        </xdr:nvSpPr>
        <xdr:spPr>
          <a:xfrm>
            <a:off x="114726" y="4959666"/>
            <a:ext cx="6130800" cy="48156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PRIX MOYEN À L’IMPORTATION FRANCO FRONTIÈRE</a:t>
            </a:r>
          </a:p>
          <a:p>
            <a:pPr lvl="0" indent="0" fontAlgn="auto" hangingPunct="1">
              <a:lnSpc>
                <a:spcPct val="100000"/>
              </a:lnSpc>
              <a:spcBef>
                <a:spcPts val="0"/>
              </a:spcBef>
              <a:spcAft>
                <a:spcPts val="0"/>
              </a:spcAft>
            </a:pPr>
            <a:r>
              <a:rPr lang="fr-CH" sz="1150" b="1" kern="0" cap="none" spc="0">
                <a:solidFill>
                  <a:schemeClr val="accent1"/>
                </a:solidFill>
                <a:latin typeface="Roboto"/>
                <a:ea typeface="Roboto"/>
                <a:cs typeface="Roboto"/>
                <a:sym typeface="Roboto"/>
              </a:rPr>
              <a:t>Aliments pour animaux protéiques, non dédouanés</a:t>
            </a:r>
          </a:p>
          <a:p>
            <a:pPr marL="0" marR="0" lvl="0" indent="0" defTabSz="914400" rtl="0" eaLnBrk="1" fontAlgn="auto" latinLnBrk="0" hangingPunct="1">
              <a:lnSpc>
                <a:spcPct val="100000"/>
              </a:lnSpc>
              <a:spcBef>
                <a:spcPts val="0"/>
              </a:spcBef>
              <a:spcAft>
                <a:spcPts val="0"/>
              </a:spcAft>
              <a:buClrTx/>
              <a:buSzTx/>
              <a:buFontTx/>
              <a:buNone/>
              <a:tabLst/>
              <a:defRPr/>
            </a:pPr>
            <a:r>
              <a:rPr lang="fr-CH" sz="1150" b="0" cap="none">
                <a:solidFill>
                  <a:srgbClr val="595959"/>
                </a:solidFill>
                <a:effectLst/>
                <a:latin typeface="Roboto"/>
                <a:ea typeface="Roboto"/>
                <a:cs typeface="Roboto"/>
                <a:sym typeface="Roboto"/>
              </a:rPr>
              <a:t>CHF / 100 kg</a:t>
            </a:r>
            <a:endParaRPr lang="de-CH" sz="1150" b="1" i="0" kern="0" cap="none" spc="0" baseline="0">
              <a:solidFill>
                <a:srgbClr val="59595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xdr:txBody>
      </xdr:sp>
      <xdr:graphicFrame macro="">
        <xdr:nvGraphicFramePr>
          <xdr:cNvPr id="18" name="Report4">
            <a:extLst>
              <a:ext uri="{FF2B5EF4-FFF2-40B4-BE49-F238E27FC236}">
                <a16:creationId xmlns:a16="http://schemas.microsoft.com/office/drawing/2014/main" id="{68872819-20C4-AE49-98F4-C0958EF9576F}"/>
              </a:ext>
            </a:extLst>
          </xdr:cNvPr>
          <xdr:cNvGraphicFramePr/>
        </xdr:nvGraphicFramePr>
        <xdr:xfrm>
          <a:off x="114726" y="5509026"/>
          <a:ext cx="6130800" cy="3372736"/>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19" name="graphtextm4">
            <a:extLst>
              <a:ext uri="{FF2B5EF4-FFF2-40B4-BE49-F238E27FC236}">
                <a16:creationId xmlns:a16="http://schemas.microsoft.com/office/drawing/2014/main" id="{19DECBBD-44D9-3916-1EB6-300C7BB426F8}"/>
              </a:ext>
            </a:extLst>
          </xdr:cNvPr>
          <xdr:cNvSpPr txBox="1"/>
        </xdr:nvSpPr>
        <xdr:spPr>
          <a:xfrm>
            <a:off x="111764" y="9044546"/>
            <a:ext cx="6136725" cy="380621"/>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rgbClr val="3F3F3F"/>
                </a:solidFill>
                <a:latin typeface="Roboto"/>
                <a:ea typeface="Roboto"/>
                <a:cs typeface="Roboto"/>
                <a:sym typeface="Roboto"/>
              </a:rPr>
              <a:t>Les prix moyens sont calculés en divisant la valeur des importations par </a:t>
            </a:r>
            <a:r>
              <a:rPr lang="fr-CH" sz="1150" b="0" cap="none">
                <a:solidFill>
                  <a:srgbClr val="3F3F3F"/>
                </a:solidFill>
                <a:latin typeface="Roboto"/>
                <a:ea typeface="Roboto"/>
                <a:cs typeface="Roboto"/>
              </a:rPr>
              <a:t>leur poids</a:t>
            </a:r>
            <a:r>
              <a:rPr lang="fr-CH" sz="1150" b="0" cap="none">
                <a:solidFill>
                  <a:srgbClr val="3F3F3F"/>
                </a:solidFill>
                <a:latin typeface="Roboto"/>
                <a:ea typeface="Roboto"/>
                <a:cs typeface="Roboto"/>
                <a:sym typeface="Roboto"/>
              </a:rPr>
              <a:t>, et en multipliant le résultat par cent, pour chaque numéro du tarif douanier.</a:t>
            </a:r>
          </a:p>
          <a:p>
            <a:r>
              <a:rPr lang="fr-CH" sz="1150" b="0" cap="none">
                <a:solidFill>
                  <a:srgbClr val="3F3F3F"/>
                </a:solidFill>
                <a:latin typeface="Roboto"/>
                <a:ea typeface="Roboto"/>
                <a:cs typeface="Roboto"/>
                <a:sym typeface="Roboto"/>
              </a:rPr>
              <a:t>* Données provisoires</a:t>
            </a:r>
          </a:p>
        </xdr:txBody>
      </xdr:sp>
      <xdr:sp macro="" textlink="">
        <xdr:nvSpPr>
          <xdr:cNvPr id="20" name="graphtextl4">
            <a:extLst>
              <a:ext uri="{FF2B5EF4-FFF2-40B4-BE49-F238E27FC236}">
                <a16:creationId xmlns:a16="http://schemas.microsoft.com/office/drawing/2014/main" id="{11BF62B9-768B-C148-7276-BB107FB81F0C}"/>
              </a:ext>
            </a:extLst>
          </xdr:cNvPr>
          <xdr:cNvSpPr txBox="1"/>
        </xdr:nvSpPr>
        <xdr:spPr>
          <a:xfrm>
            <a:off x="114726" y="9464940"/>
            <a:ext cx="6130800" cy="12787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rgbClr val="3F3F3F"/>
                </a:solidFill>
                <a:latin typeface="Roboto"/>
                <a:ea typeface="Roboto"/>
                <a:cs typeface="Roboto"/>
                <a:sym typeface="Roboto"/>
              </a:rPr>
              <a:t>Source : SwissImpex.</a:t>
            </a:r>
          </a:p>
        </xdr:txBody>
      </xdr:sp>
      <xdr:cxnSp macro="">
        <xdr:nvCxnSpPr>
          <xdr:cNvPr id="21" name="titleline4">
            <a:extLst>
              <a:ext uri="{FF2B5EF4-FFF2-40B4-BE49-F238E27FC236}">
                <a16:creationId xmlns:a16="http://schemas.microsoft.com/office/drawing/2014/main" id="{98E98D83-D330-F60A-5D3E-048788099914}"/>
              </a:ext>
            </a:extLst>
          </xdr:cNvPr>
          <xdr:cNvCxnSpPr/>
        </xdr:nvCxnSpPr>
        <xdr:spPr>
          <a:xfrm>
            <a:off x="114726" y="4936424"/>
            <a:ext cx="489347"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427862</xdr:colOff>
      <xdr:row>48</xdr:row>
      <xdr:rowOff>174200</xdr:rowOff>
    </xdr:from>
    <xdr:to>
      <xdr:col>12</xdr:col>
      <xdr:colOff>469268</xdr:colOff>
      <xdr:row>82</xdr:row>
      <xdr:rowOff>132146</xdr:rowOff>
    </xdr:to>
    <xdr:grpSp>
      <xdr:nvGrpSpPr>
        <xdr:cNvPr id="7" name="Gruppieren 6">
          <a:extLst>
            <a:ext uri="{FF2B5EF4-FFF2-40B4-BE49-F238E27FC236}">
              <a16:creationId xmlns:a16="http://schemas.microsoft.com/office/drawing/2014/main" id="{2DAC8D4E-09E9-4978-8AFF-AEBDE172CD57}"/>
            </a:ext>
          </a:extLst>
        </xdr:cNvPr>
        <xdr:cNvGrpSpPr/>
      </xdr:nvGrpSpPr>
      <xdr:grpSpPr>
        <a:xfrm>
          <a:off x="11043008" y="9351818"/>
          <a:ext cx="6534467" cy="6300475"/>
          <a:chOff x="114726" y="4936424"/>
          <a:chExt cx="6130800" cy="4660176"/>
        </a:xfrm>
      </xdr:grpSpPr>
      <xdr:sp macro="" textlink="">
        <xdr:nvSpPr>
          <xdr:cNvPr id="8" name="graphtextu4">
            <a:extLst>
              <a:ext uri="{FF2B5EF4-FFF2-40B4-BE49-F238E27FC236}">
                <a16:creationId xmlns:a16="http://schemas.microsoft.com/office/drawing/2014/main" id="{3130B1EB-E60B-CDFD-92B4-B090ABD9338A}"/>
              </a:ext>
            </a:extLst>
          </xdr:cNvPr>
          <xdr:cNvSpPr txBox="1"/>
        </xdr:nvSpPr>
        <xdr:spPr>
          <a:xfrm>
            <a:off x="114726" y="4959665"/>
            <a:ext cx="6130800" cy="50394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PRIX D’ACHAT FRANCO MOULIN</a:t>
            </a:r>
          </a:p>
          <a:p>
            <a:pPr lvl="0" indent="0" fontAlgn="auto" hangingPunct="1">
              <a:lnSpc>
                <a:spcPct val="100000"/>
              </a:lnSpc>
              <a:spcBef>
                <a:spcPts val="0"/>
              </a:spcBef>
              <a:spcAft>
                <a:spcPts val="0"/>
              </a:spcAft>
            </a:pPr>
            <a:r>
              <a:rPr lang="fr-CH" sz="1150" b="1" kern="0" cap="none" spc="0">
                <a:solidFill>
                  <a:schemeClr val="accent1"/>
                </a:solidFill>
                <a:latin typeface="Roboto"/>
                <a:ea typeface="Roboto"/>
                <a:cs typeface="Roboto"/>
                <a:sym typeface="Roboto"/>
              </a:rPr>
              <a:t>Aliments pour animaux énergétiques, dédouanés</a:t>
            </a:r>
          </a:p>
          <a:p>
            <a:pPr marL="0" marR="0" lvl="0" indent="0" defTabSz="914400" rtl="0" eaLnBrk="1" fontAlgn="auto" latinLnBrk="0" hangingPunct="1">
              <a:lnSpc>
                <a:spcPct val="100000"/>
              </a:lnSpc>
              <a:spcBef>
                <a:spcPts val="0"/>
              </a:spcBef>
              <a:spcAft>
                <a:spcPts val="0"/>
              </a:spcAft>
              <a:buClrTx/>
              <a:buSzTx/>
              <a:buFontTx/>
              <a:buNone/>
              <a:tabLst/>
              <a:defRPr/>
            </a:pPr>
            <a:r>
              <a:rPr lang="fr-CH" sz="1150" b="0" cap="none">
                <a:solidFill>
                  <a:srgbClr val="595959"/>
                </a:solidFill>
                <a:effectLst/>
                <a:latin typeface="Roboto"/>
                <a:ea typeface="Roboto"/>
                <a:cs typeface="Roboto"/>
                <a:sym typeface="Roboto"/>
              </a:rPr>
              <a:t>CHF / 100 kg</a:t>
            </a:r>
            <a:endParaRPr lang="de-CH" sz="1150" b="1" i="0" kern="0" cap="none" spc="0" baseline="0">
              <a:solidFill>
                <a:srgbClr val="59595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xdr:txBody>
      </xdr:sp>
      <xdr:graphicFrame macro="">
        <xdr:nvGraphicFramePr>
          <xdr:cNvPr id="10" name="Report4">
            <a:extLst>
              <a:ext uri="{FF2B5EF4-FFF2-40B4-BE49-F238E27FC236}">
                <a16:creationId xmlns:a16="http://schemas.microsoft.com/office/drawing/2014/main" id="{D4A9AA20-295D-07A6-D64B-51AB0E84ABCF}"/>
              </a:ext>
            </a:extLst>
          </xdr:cNvPr>
          <xdr:cNvGraphicFramePr/>
        </xdr:nvGraphicFramePr>
        <xdr:xfrm>
          <a:off x="114726" y="5509026"/>
          <a:ext cx="6130800" cy="3372736"/>
        </xdr:xfrm>
        <a:graphic>
          <a:graphicData uri="http://schemas.openxmlformats.org/drawingml/2006/chart">
            <c:chart xmlns:c="http://schemas.openxmlformats.org/drawingml/2006/chart" xmlns:r="http://schemas.openxmlformats.org/officeDocument/2006/relationships" r:id="rId4"/>
          </a:graphicData>
        </a:graphic>
      </xdr:graphicFrame>
      <xdr:sp macro="" textlink="">
        <xdr:nvSpPr>
          <xdr:cNvPr id="22" name="graphtextm4">
            <a:extLst>
              <a:ext uri="{FF2B5EF4-FFF2-40B4-BE49-F238E27FC236}">
                <a16:creationId xmlns:a16="http://schemas.microsoft.com/office/drawing/2014/main" id="{C93BC83D-3D7F-FF60-3C50-43649367C51A}"/>
              </a:ext>
            </a:extLst>
          </xdr:cNvPr>
          <xdr:cNvSpPr txBox="1"/>
        </xdr:nvSpPr>
        <xdr:spPr>
          <a:xfrm>
            <a:off x="114726" y="9046862"/>
            <a:ext cx="6130800" cy="263355"/>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rgbClr val="3F3F3F"/>
                </a:solidFill>
                <a:latin typeface="Roboto"/>
                <a:ea typeface="Roboto"/>
                <a:cs typeface="Roboto"/>
                <a:sym typeface="Roboto"/>
              </a:rPr>
              <a:t>Les prix (hors TVA) sont des prix moyens pondérés en fonction des volumes, issus d'un échantillon de moulins fourragers suisses. Ils sont valables pour la marchandise livrée franco minoterie.</a:t>
            </a:r>
            <a:endParaRPr lang="de-CH" sz="1150" b="0" i="0">
              <a:solidFill>
                <a:srgbClr val="3F3F3F"/>
              </a:solidFill>
              <a:latin typeface="Roboto" panose="02000000000000000000" pitchFamily="2" charset="0"/>
            </a:endParaRPr>
          </a:p>
        </xdr:txBody>
      </xdr:sp>
      <xdr:sp macro="" textlink="">
        <xdr:nvSpPr>
          <xdr:cNvPr id="23" name="graphtextl4">
            <a:extLst>
              <a:ext uri="{FF2B5EF4-FFF2-40B4-BE49-F238E27FC236}">
                <a16:creationId xmlns:a16="http://schemas.microsoft.com/office/drawing/2014/main" id="{5E076B15-F376-EB5D-2E46-DB6B28E23855}"/>
              </a:ext>
            </a:extLst>
          </xdr:cNvPr>
          <xdr:cNvSpPr txBox="1"/>
        </xdr:nvSpPr>
        <xdr:spPr>
          <a:xfrm>
            <a:off x="114726" y="9464940"/>
            <a:ext cx="6130800" cy="13166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rgbClr val="3F3F3F"/>
                </a:solidFill>
                <a:latin typeface="Roboto"/>
                <a:ea typeface="Roboto"/>
                <a:cs typeface="Roboto"/>
                <a:sym typeface="Roboto"/>
              </a:rPr>
              <a:t>Source : OFAG, secteur Données agricoles et analyses du marché.</a:t>
            </a:r>
          </a:p>
        </xdr:txBody>
      </xdr:sp>
      <xdr:cxnSp macro="">
        <xdr:nvCxnSpPr>
          <xdr:cNvPr id="24" name="titleline4">
            <a:extLst>
              <a:ext uri="{FF2B5EF4-FFF2-40B4-BE49-F238E27FC236}">
                <a16:creationId xmlns:a16="http://schemas.microsoft.com/office/drawing/2014/main" id="{62D5C47A-9589-AAF8-43D3-6D7DB6D85321}"/>
              </a:ext>
            </a:extLst>
          </xdr:cNvPr>
          <xdr:cNvCxnSpPr/>
        </xdr:nvCxnSpPr>
        <xdr:spPr>
          <a:xfrm>
            <a:off x="114726" y="4936424"/>
            <a:ext cx="489347"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592528</xdr:colOff>
      <xdr:row>48</xdr:row>
      <xdr:rowOff>169593</xdr:rowOff>
    </xdr:from>
    <xdr:to>
      <xdr:col>18</xdr:col>
      <xdr:colOff>540459</xdr:colOff>
      <xdr:row>82</xdr:row>
      <xdr:rowOff>176321</xdr:rowOff>
    </xdr:to>
    <xdr:grpSp>
      <xdr:nvGrpSpPr>
        <xdr:cNvPr id="25" name="Gruppieren 24">
          <a:extLst>
            <a:ext uri="{FF2B5EF4-FFF2-40B4-BE49-F238E27FC236}">
              <a16:creationId xmlns:a16="http://schemas.microsoft.com/office/drawing/2014/main" id="{1B5C5C83-A9DF-474B-929C-857CC8F7F50D}"/>
            </a:ext>
          </a:extLst>
        </xdr:cNvPr>
        <xdr:cNvGrpSpPr/>
      </xdr:nvGrpSpPr>
      <xdr:grpSpPr>
        <a:xfrm>
          <a:off x="17703910" y="9347211"/>
          <a:ext cx="6551371" cy="6352432"/>
          <a:chOff x="114726" y="4936424"/>
          <a:chExt cx="6130800" cy="4698629"/>
        </a:xfrm>
      </xdr:grpSpPr>
      <xdr:sp macro="" textlink="">
        <xdr:nvSpPr>
          <xdr:cNvPr id="26" name="graphtextu4">
            <a:extLst>
              <a:ext uri="{FF2B5EF4-FFF2-40B4-BE49-F238E27FC236}">
                <a16:creationId xmlns:a16="http://schemas.microsoft.com/office/drawing/2014/main" id="{05C7C778-DC86-5AC7-0B8A-903277F95217}"/>
              </a:ext>
            </a:extLst>
          </xdr:cNvPr>
          <xdr:cNvSpPr txBox="1"/>
        </xdr:nvSpPr>
        <xdr:spPr>
          <a:xfrm>
            <a:off x="114726" y="4959665"/>
            <a:ext cx="6130800" cy="503949"/>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pPr indent="0">
              <a:lnSpc>
                <a:spcPct val="120000"/>
              </a:lnSpc>
            </a:pPr>
            <a:r>
              <a:rPr lang="fr-CH" sz="1200" b="1" kern="0" cap="none" spc="150">
                <a:solidFill>
                  <a:schemeClr val="tx1">
                    <a:lumMod val="100000"/>
                  </a:schemeClr>
                </a:solidFill>
                <a:latin typeface="Inter"/>
                <a:ea typeface="Inter"/>
                <a:cs typeface="Inter"/>
                <a:sym typeface="Inter"/>
              </a:rPr>
              <a:t>PRIX D’ACHAT FRANCO MOULIN</a:t>
            </a:r>
          </a:p>
          <a:p>
            <a:pPr lvl="0" indent="0" fontAlgn="auto" hangingPunct="1">
              <a:lnSpc>
                <a:spcPct val="100000"/>
              </a:lnSpc>
              <a:spcBef>
                <a:spcPts val="0"/>
              </a:spcBef>
              <a:spcAft>
                <a:spcPts val="0"/>
              </a:spcAft>
            </a:pPr>
            <a:r>
              <a:rPr lang="fr-CH" sz="1150" b="1" kern="0" cap="none" spc="0">
                <a:solidFill>
                  <a:schemeClr val="accent1"/>
                </a:solidFill>
                <a:latin typeface="Roboto"/>
                <a:ea typeface="Roboto"/>
                <a:cs typeface="Roboto"/>
                <a:sym typeface="Roboto"/>
              </a:rPr>
              <a:t>Aliments fourragers protéiques, dédouanés</a:t>
            </a:r>
          </a:p>
          <a:p>
            <a:pPr marL="0" marR="0" lvl="0" indent="0" defTabSz="914400" rtl="0" eaLnBrk="1" fontAlgn="auto" latinLnBrk="0" hangingPunct="1">
              <a:lnSpc>
                <a:spcPct val="100000"/>
              </a:lnSpc>
              <a:spcBef>
                <a:spcPts val="0"/>
              </a:spcBef>
              <a:spcAft>
                <a:spcPts val="0"/>
              </a:spcAft>
              <a:buClrTx/>
              <a:buSzTx/>
              <a:buFontTx/>
              <a:buNone/>
              <a:tabLst/>
              <a:defRPr/>
            </a:pPr>
            <a:r>
              <a:rPr lang="fr-CH" sz="1150" b="0" cap="none">
                <a:solidFill>
                  <a:srgbClr val="595959"/>
                </a:solidFill>
                <a:effectLst/>
                <a:latin typeface="Roboto"/>
                <a:ea typeface="Roboto"/>
                <a:cs typeface="Roboto"/>
                <a:sym typeface="Roboto"/>
              </a:rPr>
              <a:t>CHF / 100 kg</a:t>
            </a:r>
            <a:endParaRPr lang="de-CH" sz="1150" b="1" i="0" kern="0" cap="none" spc="0" baseline="0">
              <a:solidFill>
                <a:srgbClr val="595959"/>
              </a:solidFill>
              <a:latin typeface="Roboto" panose="02000000000000000000" pitchFamily="2" charset="0"/>
              <a:ea typeface="Roboto" panose="02000000000000000000" pitchFamily="2" charset="0"/>
              <a:cs typeface="Arial" panose="020B0604020202020204" pitchFamily="34" charset="0"/>
            </a:endParaRPr>
          </a:p>
          <a:p>
            <a:pPr lvl="0" indent="0" fontAlgn="auto" hangingPunct="1">
              <a:lnSpc>
                <a:spcPct val="100000"/>
              </a:lnSpc>
              <a:spcBef>
                <a:spcPts val="0"/>
              </a:spcBef>
              <a:spcAft>
                <a:spcPts val="0"/>
              </a:spcAft>
            </a:pPr>
            <a:endParaRPr lang="de-CH" sz="600" b="1" i="0" strike="noStrike" kern="0" cap="none" spc="0" normalizeH="0" baseline="0">
              <a:solidFill>
                <a:srgbClr val="F47769"/>
              </a:solidFill>
              <a:latin typeface="Roboto" panose="02000000000000000000" pitchFamily="2" charset="0"/>
              <a:ea typeface="Roboto" panose="02000000000000000000" pitchFamily="2" charset="0"/>
              <a:cs typeface="Arial" panose="020B0604020202020204" pitchFamily="34" charset="0"/>
            </a:endParaRPr>
          </a:p>
        </xdr:txBody>
      </xdr:sp>
      <xdr:graphicFrame macro="">
        <xdr:nvGraphicFramePr>
          <xdr:cNvPr id="27" name="Report4">
            <a:extLst>
              <a:ext uri="{FF2B5EF4-FFF2-40B4-BE49-F238E27FC236}">
                <a16:creationId xmlns:a16="http://schemas.microsoft.com/office/drawing/2014/main" id="{7EBA77AE-CA7A-5C90-E818-CE163BE4098A}"/>
              </a:ext>
            </a:extLst>
          </xdr:cNvPr>
          <xdr:cNvGraphicFramePr/>
        </xdr:nvGraphicFramePr>
        <xdr:xfrm>
          <a:off x="114726" y="5509026"/>
          <a:ext cx="6130800" cy="337273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28" name="graphtextm4">
            <a:extLst>
              <a:ext uri="{FF2B5EF4-FFF2-40B4-BE49-F238E27FC236}">
                <a16:creationId xmlns:a16="http://schemas.microsoft.com/office/drawing/2014/main" id="{2A7BDC79-B390-E3F7-C744-F6F0A4E7CC0F}"/>
              </a:ext>
            </a:extLst>
          </xdr:cNvPr>
          <xdr:cNvSpPr txBox="1"/>
        </xdr:nvSpPr>
        <xdr:spPr>
          <a:xfrm>
            <a:off x="114726" y="9046862"/>
            <a:ext cx="6130800" cy="394876"/>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rgbClr val="3F3F3F"/>
                </a:solidFill>
                <a:latin typeface="Roboto"/>
                <a:ea typeface="Roboto"/>
                <a:cs typeface="Roboto"/>
                <a:sym typeface="Roboto"/>
              </a:rPr>
              <a:t>Les prix (hors TVA) sont des prix moyens pondérés en fonction des volumes, issus d'un échantillon de moulins fourragers suisses. Ils sont valables pour la marchandise livrée franco minoterie. Les prix des résidus de la production d’amidon ne sont pas relevés par l’OFAG.</a:t>
            </a:r>
          </a:p>
        </xdr:txBody>
      </xdr:sp>
      <xdr:sp macro="" textlink="">
        <xdr:nvSpPr>
          <xdr:cNvPr id="29" name="graphtextl4">
            <a:extLst>
              <a:ext uri="{FF2B5EF4-FFF2-40B4-BE49-F238E27FC236}">
                <a16:creationId xmlns:a16="http://schemas.microsoft.com/office/drawing/2014/main" id="{38EFDF2D-C015-3D21-E9DC-C5C1A24CDD72}"/>
              </a:ext>
            </a:extLst>
          </xdr:cNvPr>
          <xdr:cNvSpPr txBox="1"/>
        </xdr:nvSpPr>
        <xdr:spPr>
          <a:xfrm>
            <a:off x="114726" y="9503393"/>
            <a:ext cx="6130800" cy="13166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lIns="0" tIns="0" rIns="0" bIns="0" rtlCol="0" anchor="t">
            <a:spAutoFit/>
          </a:bodyPr>
          <a:lstStyle/>
          <a:p>
            <a:r>
              <a:rPr lang="fr-CH" sz="1150" b="0" cap="none">
                <a:solidFill>
                  <a:srgbClr val="3F3F3F"/>
                </a:solidFill>
                <a:latin typeface="Roboto"/>
                <a:ea typeface="Roboto"/>
                <a:cs typeface="Roboto"/>
                <a:sym typeface="Roboto"/>
              </a:rPr>
              <a:t>Source : OFAG, secteur Données agricoles et analyses du marché.</a:t>
            </a:r>
          </a:p>
        </xdr:txBody>
      </xdr:sp>
      <xdr:cxnSp macro="">
        <xdr:nvCxnSpPr>
          <xdr:cNvPr id="30" name="titleline4">
            <a:extLst>
              <a:ext uri="{FF2B5EF4-FFF2-40B4-BE49-F238E27FC236}">
                <a16:creationId xmlns:a16="http://schemas.microsoft.com/office/drawing/2014/main" id="{8BB15B48-B7C4-A1A2-03A3-DF8BDF2DF9EF}"/>
              </a:ext>
            </a:extLst>
          </xdr:cNvPr>
          <xdr:cNvCxnSpPr/>
        </xdr:nvCxnSpPr>
        <xdr:spPr>
          <a:xfrm>
            <a:off x="114726" y="4936424"/>
            <a:ext cx="489347" cy="0"/>
          </a:xfrm>
          <a:prstGeom prst="straightConnector1">
            <a:avLst/>
          </a:prstGeom>
          <a:ln w="27686" cap="flat" cmpd="sng" algn="ctr">
            <a:solidFill>
              <a:srgbClr val="000000"/>
            </a:solidFill>
            <a:prstDash val="solid"/>
            <a:miter lim="800000"/>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a:themeElements>
    <a:clrScheme name="Farben Kartoffeln &amp; Futtermittel">
      <a:dk1>
        <a:sysClr val="windowText" lastClr="000000"/>
      </a:dk1>
      <a:lt1>
        <a:sysClr val="window" lastClr="FFFFFF"/>
      </a:lt1>
      <a:dk2>
        <a:srgbClr val="3F3F3F"/>
      </a:dk2>
      <a:lt2>
        <a:srgbClr val="F2F2F2"/>
      </a:lt2>
      <a:accent1>
        <a:srgbClr val="9C7957"/>
      </a:accent1>
      <a:accent2>
        <a:srgbClr val="C4AC95"/>
      </a:accent2>
      <a:accent3>
        <a:srgbClr val="825B40"/>
      </a:accent3>
      <a:accent4>
        <a:srgbClr val="6B503E"/>
      </a:accent4>
      <a:accent5>
        <a:srgbClr val="5B4632"/>
      </a:accent5>
      <a:accent6>
        <a:srgbClr val="939598"/>
      </a:accent6>
      <a:hlink>
        <a:srgbClr val="3F3F3F"/>
      </a:hlink>
      <a:folHlink>
        <a:srgbClr val="3F3F3F"/>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7CB5B-75DB-46FD-8566-DFD59ED00CB6}">
  <sheetPr codeName="Tabelle1">
    <pageSetUpPr autoPageBreaks="0"/>
  </sheetPr>
  <dimension ref="A10:AG78"/>
  <sheetViews>
    <sheetView showGridLines="0" zoomScaleNormal="100" workbookViewId="0">
      <selection activeCell="B12" sqref="B12"/>
    </sheetView>
  </sheetViews>
  <sheetFormatPr baseColWidth="10" defaultColWidth="8.7265625" defaultRowHeight="14.5"/>
  <cols>
    <col min="1" max="1" width="22.26953125" style="1" customWidth="1"/>
    <col min="2" max="2" width="19.08984375" style="1" customWidth="1"/>
    <col min="3" max="3" width="19.26953125" style="1" customWidth="1"/>
    <col min="4" max="4" width="21.6328125" style="1" customWidth="1"/>
    <col min="5" max="8" width="21" style="1" customWidth="1"/>
    <col min="9" max="9" width="18.54296875" style="1" customWidth="1"/>
    <col min="10" max="11" width="20" style="1" customWidth="1"/>
    <col min="12" max="19" width="18.54296875" style="1" customWidth="1"/>
    <col min="20" max="20" width="10.453125" style="1" bestFit="1" customWidth="1"/>
    <col min="21" max="21" width="9.54296875" style="1" bestFit="1" customWidth="1"/>
    <col min="22" max="22" width="8.7265625" style="1"/>
    <col min="23" max="23" width="9.54296875" style="1" bestFit="1" customWidth="1"/>
    <col min="24" max="16384" width="8.7265625" style="1"/>
  </cols>
  <sheetData>
    <row r="10" spans="1:33" ht="21">
      <c r="T10" s="2"/>
    </row>
    <row r="11" spans="1:33">
      <c r="P11" s="3"/>
      <c r="T11" s="4"/>
      <c r="U11" s="4"/>
      <c r="V11" s="4"/>
      <c r="W11" s="4"/>
      <c r="X11" s="4"/>
      <c r="Y11" s="4"/>
      <c r="Z11" s="4"/>
      <c r="AA11" s="4"/>
      <c r="AB11" s="4"/>
      <c r="AC11" s="4"/>
      <c r="AD11" s="4"/>
      <c r="AE11" s="4"/>
    </row>
    <row r="12" spans="1:33" ht="15">
      <c r="A12" s="16" t="s">
        <v>0</v>
      </c>
      <c r="B12" s="5"/>
      <c r="C12" s="5"/>
      <c r="D12" s="5"/>
      <c r="E12" s="5"/>
      <c r="F12" s="5"/>
      <c r="G12" s="5"/>
      <c r="H12" s="5"/>
      <c r="J12" s="5"/>
      <c r="K12" s="5"/>
      <c r="L12" s="5"/>
      <c r="M12" s="6"/>
      <c r="N12" s="6"/>
      <c r="O12" s="35"/>
      <c r="P12" s="6"/>
      <c r="Q12" s="6"/>
      <c r="R12" s="6"/>
      <c r="S12" s="6"/>
      <c r="T12" s="4"/>
      <c r="U12" s="4"/>
      <c r="V12" s="4"/>
      <c r="W12" s="4"/>
      <c r="X12" s="4"/>
      <c r="Y12" s="4"/>
      <c r="Z12" s="4"/>
      <c r="AA12" s="4"/>
      <c r="AB12" s="4"/>
      <c r="AC12" s="4"/>
      <c r="AD12" s="4"/>
      <c r="AE12" s="4"/>
      <c r="AG12" s="4"/>
    </row>
    <row r="13" spans="1:33" ht="4.5" customHeight="1">
      <c r="A13" s="7"/>
      <c r="B13" s="7"/>
      <c r="C13" s="7"/>
      <c r="D13" s="7"/>
      <c r="E13" s="7"/>
      <c r="H13" s="5"/>
      <c r="I13" s="5"/>
      <c r="J13" s="5"/>
      <c r="T13" s="21"/>
    </row>
    <row r="14" spans="1:33" ht="23" customHeight="1">
      <c r="A14" s="71"/>
      <c r="B14" s="108" t="s">
        <v>198</v>
      </c>
      <c r="C14" s="108"/>
      <c r="D14" s="108"/>
      <c r="E14" s="108"/>
      <c r="H14" s="95"/>
      <c r="I14" s="95"/>
      <c r="J14" s="95"/>
    </row>
    <row r="15" spans="1:33">
      <c r="A15" s="71" t="s">
        <v>199</v>
      </c>
      <c r="B15" s="106"/>
      <c r="C15" s="106"/>
      <c r="D15" s="106"/>
      <c r="E15" s="99" t="s">
        <v>9</v>
      </c>
      <c r="H15" s="100"/>
      <c r="I15" s="100"/>
      <c r="J15" s="100"/>
    </row>
    <row r="16" spans="1:33">
      <c r="A16" s="12" t="s">
        <v>10</v>
      </c>
      <c r="B16" s="13" t="s">
        <v>11</v>
      </c>
      <c r="C16" s="13" t="s">
        <v>12</v>
      </c>
      <c r="D16" s="13" t="s">
        <v>13</v>
      </c>
      <c r="E16" s="99"/>
      <c r="H16" s="15"/>
      <c r="I16" s="15"/>
      <c r="J16" s="15"/>
    </row>
    <row r="17" spans="1:33" ht="15">
      <c r="A17" s="16" t="s">
        <v>14</v>
      </c>
      <c r="B17" s="17">
        <f>AVERAGE(B36:B38)</f>
        <v>191168.93666666668</v>
      </c>
      <c r="C17" s="17">
        <f>AVERAGE(C36:C38)</f>
        <v>267287.61</v>
      </c>
      <c r="D17" s="17">
        <f>AVERAGE(D36:D38)</f>
        <v>53106.33666666667</v>
      </c>
      <c r="E17" s="17">
        <f>AVERAGE(E36:E38)</f>
        <v>511562.8833333333</v>
      </c>
      <c r="H17" s="17"/>
      <c r="I17" s="17"/>
      <c r="J17" s="17"/>
      <c r="K17" s="57"/>
    </row>
    <row r="18" spans="1:33" ht="15">
      <c r="A18" s="16">
        <v>2024</v>
      </c>
      <c r="B18" s="17">
        <f>AVERAGE(B37:B39)</f>
        <v>211431.09133333332</v>
      </c>
      <c r="C18" s="17">
        <f>AVERAGE(C37:C39)</f>
        <v>270606.14333333331</v>
      </c>
      <c r="D18" s="17">
        <f>AVERAGE(D37:D39)</f>
        <v>52729.144666666667</v>
      </c>
      <c r="E18" s="17">
        <f>AVERAGE(E37:E39)</f>
        <v>534766.37933333323</v>
      </c>
      <c r="H18" s="17"/>
      <c r="I18" s="17"/>
      <c r="J18" s="17"/>
      <c r="K18" s="57"/>
    </row>
    <row r="19" spans="1:33" ht="15">
      <c r="A19" s="16">
        <v>2023</v>
      </c>
      <c r="B19" s="17">
        <f>AVERAGE(B38:B40)</f>
        <v>189870.94066666663</v>
      </c>
      <c r="C19" s="17">
        <f>AVERAGE(C38:C40)</f>
        <v>267253.60466666665</v>
      </c>
      <c r="D19" s="17">
        <f>AVERAGE(D38:D40)</f>
        <v>50986.451666666668</v>
      </c>
      <c r="E19" s="17">
        <f>AVERAGE(E38:E40)</f>
        <v>508110.99699999997</v>
      </c>
      <c r="H19" s="17"/>
      <c r="I19" s="17"/>
      <c r="J19" s="17"/>
      <c r="K19" s="57"/>
    </row>
    <row r="20" spans="1:33" ht="15">
      <c r="A20" s="16">
        <v>2022</v>
      </c>
      <c r="B20" s="17">
        <f>AVERAGE(B39:B41)</f>
        <v>176686.94533333334</v>
      </c>
      <c r="C20" s="17">
        <f>AVERAGE(C39:C41)</f>
        <v>252167.77000000002</v>
      </c>
      <c r="D20" s="17">
        <f>AVERAGE(D39:D41)</f>
        <v>51108.908666666663</v>
      </c>
      <c r="E20" s="17">
        <f>AVERAGE(E39:E41)</f>
        <v>479963.62400000001</v>
      </c>
      <c r="H20" s="17"/>
      <c r="I20" s="17"/>
      <c r="J20" s="17"/>
      <c r="K20" s="57"/>
    </row>
    <row r="21" spans="1:33" ht="15">
      <c r="A21" s="16">
        <v>2021</v>
      </c>
      <c r="B21" s="17">
        <f>AVERAGE(B40:B42)</f>
        <v>140407.54066666667</v>
      </c>
      <c r="C21" s="17">
        <f>AVERAGE(C40:C42)</f>
        <v>220664.15099999998</v>
      </c>
      <c r="D21" s="17">
        <f>AVERAGE(D40:D42)</f>
        <v>39616.995666666662</v>
      </c>
      <c r="E21" s="17">
        <f>AVERAGE(E40:E42)</f>
        <v>400688.68733333331</v>
      </c>
      <c r="H21" s="17"/>
      <c r="I21" s="17"/>
      <c r="J21" s="17"/>
      <c r="K21" s="57"/>
    </row>
    <row r="22" spans="1:33" ht="15">
      <c r="A22" s="16">
        <v>2020</v>
      </c>
      <c r="B22" s="17">
        <f>AVERAGE(B41:B43)</f>
        <v>131459.64566666668</v>
      </c>
      <c r="C22" s="17">
        <f>AVERAGE(C41:C43)</f>
        <v>223376.03200000001</v>
      </c>
      <c r="D22" s="17">
        <f>AVERAGE(D41:D43)</f>
        <v>30911.825999999997</v>
      </c>
      <c r="E22" s="17">
        <f>AVERAGE(E41:E43)</f>
        <v>385747.50366666663</v>
      </c>
      <c r="H22" s="17"/>
      <c r="I22" s="17"/>
      <c r="J22" s="17"/>
      <c r="K22" s="57"/>
    </row>
    <row r="23" spans="1:33" ht="15">
      <c r="A23" s="16">
        <v>2019</v>
      </c>
      <c r="B23" s="17">
        <f>AVERAGE(B42:B44)</f>
        <v>136926.84333333335</v>
      </c>
      <c r="C23" s="17">
        <f>AVERAGE(C42:C44)</f>
        <v>247744.356</v>
      </c>
      <c r="D23" s="17">
        <f>AVERAGE(D42:D44)</f>
        <v>41996.05066666667</v>
      </c>
      <c r="E23" s="17">
        <f>AVERAGE(E42:E44)</f>
        <v>426667.25</v>
      </c>
      <c r="H23" s="17"/>
      <c r="I23" s="17"/>
      <c r="J23" s="17"/>
      <c r="K23" s="57"/>
    </row>
    <row r="24" spans="1:33" ht="15">
      <c r="A24" s="16">
        <v>2018</v>
      </c>
      <c r="B24" s="17">
        <f>AVERAGE(B43:B45)</f>
        <v>143917.69733333332</v>
      </c>
      <c r="C24" s="17">
        <f>AVERAGE(C43:C45)</f>
        <v>265861.69100000005</v>
      </c>
      <c r="D24" s="17">
        <f>AVERAGE(D43:D45)</f>
        <v>37302.768333333333</v>
      </c>
      <c r="E24" s="17">
        <f>AVERAGE(E43:E45)</f>
        <v>447082.15666666673</v>
      </c>
      <c r="H24" s="17"/>
      <c r="I24" s="17"/>
      <c r="J24" s="17"/>
      <c r="K24" s="57"/>
    </row>
    <row r="25" spans="1:33" ht="15">
      <c r="A25" s="16">
        <v>2017</v>
      </c>
      <c r="B25" s="17">
        <f>AVERAGE(B44:B46)</f>
        <v>143435.26999999999</v>
      </c>
      <c r="C25" s="17">
        <f>AVERAGE(C44:C46)</f>
        <v>246341.53866666669</v>
      </c>
      <c r="D25" s="17">
        <f>AVERAGE(D44:D46)</f>
        <v>50129.231</v>
      </c>
      <c r="E25" s="17">
        <f>AVERAGE(E44:E46)</f>
        <v>439906.03966666665</v>
      </c>
      <c r="H25" s="17"/>
      <c r="I25" s="17"/>
      <c r="J25" s="17"/>
      <c r="K25" s="57"/>
    </row>
    <row r="26" spans="1:33" ht="15">
      <c r="A26" s="16">
        <v>2016</v>
      </c>
      <c r="B26" s="17">
        <f>AVERAGE(B45:B47)</f>
        <v>138426.139</v>
      </c>
      <c r="C26" s="17">
        <f>AVERAGE(C45:C47)</f>
        <v>228646.83366666664</v>
      </c>
      <c r="D26" s="17">
        <f>AVERAGE(D45:D47)</f>
        <v>55800.639999999992</v>
      </c>
      <c r="E26" s="17">
        <f>AVERAGE(E45:E47)</f>
        <v>422873.61266666668</v>
      </c>
      <c r="H26" s="74"/>
      <c r="I26" s="74"/>
      <c r="J26" s="74"/>
    </row>
    <row r="27" spans="1:33" ht="15">
      <c r="A27" s="16">
        <v>2015</v>
      </c>
      <c r="B27" s="17">
        <f>AVERAGE(B46:B48)</f>
        <v>118515.18199999999</v>
      </c>
      <c r="C27" s="17">
        <f>AVERAGE(C46:C48)</f>
        <v>224335.78</v>
      </c>
      <c r="D27" s="17">
        <f>AVERAGE(D46:D48)</f>
        <v>64544.092666666664</v>
      </c>
      <c r="E27" s="17">
        <f>AVERAGE(E46:E48)</f>
        <v>407395.05466666672</v>
      </c>
      <c r="H27" s="74"/>
      <c r="I27" s="74"/>
      <c r="J27" s="74"/>
    </row>
    <row r="28" spans="1:33" ht="15">
      <c r="A28" s="16">
        <v>2014</v>
      </c>
      <c r="B28" s="17">
        <f>AVERAGE(B47:B49)</f>
        <v>106450.97899999999</v>
      </c>
      <c r="C28" s="17">
        <f>AVERAGE(C47:C49)</f>
        <v>228235.39533333332</v>
      </c>
      <c r="D28" s="17">
        <f>AVERAGE(D47:D49)</f>
        <v>57598.757000000005</v>
      </c>
      <c r="E28" s="17">
        <f>AVERAGE(E47:E49)</f>
        <v>392285.13133333338</v>
      </c>
      <c r="H28" s="74"/>
      <c r="I28" s="74"/>
      <c r="J28" s="74"/>
    </row>
    <row r="29" spans="1:33" ht="15">
      <c r="A29" s="85" t="s">
        <v>15</v>
      </c>
      <c r="B29" s="87">
        <f>B18/B28-1</f>
        <v>0.9861826853967528</v>
      </c>
      <c r="C29" s="87">
        <f>C18/C28-1</f>
        <v>0.18564494756879557</v>
      </c>
      <c r="D29" s="87">
        <f>D18/D28-1</f>
        <v>-8.454370522845378E-2</v>
      </c>
      <c r="E29" s="87">
        <f>E18/E28-1</f>
        <v>0.36320838242255582</v>
      </c>
    </row>
    <row r="30" spans="1:33" ht="15">
      <c r="A30" s="104"/>
      <c r="B30" s="105"/>
      <c r="C30" s="105"/>
      <c r="D30" s="105"/>
      <c r="E30" s="105"/>
    </row>
    <row r="31" spans="1:33" ht="15">
      <c r="A31" s="16"/>
      <c r="B31" s="5"/>
      <c r="C31" s="5"/>
      <c r="D31" s="5"/>
      <c r="E31" s="5"/>
      <c r="F31" s="5"/>
      <c r="G31" s="5"/>
      <c r="H31" s="5"/>
      <c r="J31" s="5"/>
      <c r="K31" s="5"/>
      <c r="L31" s="5"/>
      <c r="M31" s="6"/>
      <c r="N31" s="6"/>
      <c r="O31" s="35"/>
      <c r="P31" s="6"/>
      <c r="Q31" s="6"/>
      <c r="R31" s="6"/>
      <c r="S31" s="6"/>
      <c r="T31" s="4"/>
      <c r="U31" s="4"/>
      <c r="V31" s="4"/>
      <c r="W31" s="4"/>
      <c r="X31" s="4"/>
      <c r="Y31" s="4"/>
      <c r="Z31" s="4"/>
      <c r="AA31" s="4"/>
      <c r="AB31" s="4"/>
      <c r="AC31" s="4"/>
      <c r="AD31" s="4"/>
      <c r="AE31" s="4"/>
      <c r="AG31" s="4"/>
    </row>
    <row r="32" spans="1:33" ht="4.5" customHeight="1">
      <c r="A32" s="7"/>
      <c r="B32" s="7"/>
      <c r="C32" s="7"/>
      <c r="D32" s="7"/>
      <c r="E32" s="7"/>
      <c r="F32" s="5"/>
      <c r="L32" s="5"/>
      <c r="M32" s="5"/>
      <c r="N32" s="8"/>
      <c r="O32" s="8"/>
      <c r="P32" s="8"/>
      <c r="Q32" s="8"/>
      <c r="R32" s="8"/>
      <c r="S32" s="8"/>
      <c r="T32" s="8"/>
      <c r="U32" s="8"/>
      <c r="V32" s="8"/>
      <c r="W32" s="8"/>
      <c r="X32" s="8"/>
      <c r="Y32" s="8"/>
      <c r="Z32" s="8"/>
    </row>
    <row r="33" spans="1:28" ht="19.5" customHeight="1">
      <c r="A33" s="41"/>
      <c r="B33" s="108" t="s">
        <v>200</v>
      </c>
      <c r="C33" s="108"/>
      <c r="D33" s="108"/>
      <c r="E33" s="108"/>
      <c r="F33" s="81"/>
      <c r="L33" s="43"/>
      <c r="M33" s="43"/>
      <c r="N33" s="10"/>
      <c r="O33" s="11"/>
      <c r="P33" s="11"/>
      <c r="Q33" s="11"/>
      <c r="R33" s="11"/>
      <c r="S33" s="11"/>
      <c r="T33" s="11"/>
      <c r="U33" s="10"/>
      <c r="V33" s="10"/>
      <c r="W33" s="10"/>
      <c r="X33" s="10"/>
      <c r="Y33" s="10"/>
      <c r="Z33" s="10"/>
    </row>
    <row r="34" spans="1:28" ht="19.5" customHeight="1">
      <c r="A34" s="41" t="s">
        <v>199</v>
      </c>
      <c r="B34" s="13" t="s">
        <v>1</v>
      </c>
      <c r="C34" s="13" t="s">
        <v>2</v>
      </c>
      <c r="D34" s="13" t="s">
        <v>3</v>
      </c>
      <c r="E34" s="99" t="s">
        <v>4</v>
      </c>
      <c r="F34" s="81"/>
      <c r="L34" s="43"/>
      <c r="M34" s="43"/>
      <c r="N34" s="10"/>
      <c r="O34" s="11"/>
      <c r="P34" s="11"/>
      <c r="Q34" s="11"/>
      <c r="R34" s="11"/>
      <c r="S34" s="11"/>
      <c r="T34" s="11"/>
      <c r="U34" s="10"/>
      <c r="V34" s="10"/>
      <c r="W34" s="10"/>
      <c r="X34" s="10"/>
      <c r="Y34" s="10"/>
      <c r="Z34" s="10"/>
    </row>
    <row r="35" spans="1:28" ht="20" customHeight="1">
      <c r="A35" s="12" t="s">
        <v>5</v>
      </c>
      <c r="B35" s="37" t="s">
        <v>6</v>
      </c>
      <c r="C35" s="37" t="s">
        <v>7</v>
      </c>
      <c r="D35" s="37">
        <v>1003.9059</v>
      </c>
      <c r="E35" s="99"/>
      <c r="F35" s="82"/>
      <c r="L35" s="15"/>
      <c r="M35" s="15"/>
      <c r="N35" s="14"/>
      <c r="O35" s="15"/>
      <c r="P35" s="15"/>
      <c r="Q35" s="15"/>
      <c r="R35" s="15"/>
      <c r="S35" s="15"/>
      <c r="T35" s="15"/>
      <c r="U35" s="14"/>
      <c r="V35" s="14"/>
      <c r="W35" s="14"/>
      <c r="X35" s="14"/>
      <c r="Y35" s="14"/>
      <c r="Z35" s="14"/>
    </row>
    <row r="36" spans="1:28" ht="15">
      <c r="A36" s="16" t="s">
        <v>8</v>
      </c>
      <c r="B36" s="17">
        <v>183925.163</v>
      </c>
      <c r="C36" s="17">
        <v>303562.45899999997</v>
      </c>
      <c r="D36" s="17">
        <v>75406.248000000007</v>
      </c>
      <c r="E36" s="17">
        <f>SUM(B36:D36)</f>
        <v>562893.87</v>
      </c>
      <c r="F36" s="17"/>
      <c r="L36" s="17"/>
      <c r="M36" s="17"/>
      <c r="N36" s="17"/>
      <c r="O36" s="17"/>
      <c r="P36" s="17"/>
      <c r="Q36" s="17"/>
      <c r="R36" s="17"/>
      <c r="S36" s="17"/>
      <c r="T36" s="17"/>
      <c r="U36" s="17"/>
      <c r="V36" s="17"/>
      <c r="W36" s="17"/>
      <c r="X36" s="17"/>
      <c r="Y36" s="17"/>
      <c r="Z36" s="17"/>
      <c r="AA36" s="19"/>
      <c r="AB36" s="19"/>
    </row>
    <row r="37" spans="1:28" ht="15">
      <c r="A37" s="16">
        <v>2024</v>
      </c>
      <c r="B37" s="17">
        <v>217131.36</v>
      </c>
      <c r="C37" s="17">
        <v>243990.41099999999</v>
      </c>
      <c r="D37" s="17">
        <v>52509.275999999998</v>
      </c>
      <c r="E37" s="17">
        <f t="shared" ref="E37:E49" si="0">SUM(B37:D37)</f>
        <v>513631.04699999996</v>
      </c>
      <c r="F37" s="17"/>
      <c r="L37" s="17"/>
      <c r="M37" s="17"/>
      <c r="N37" s="17"/>
      <c r="O37" s="17"/>
      <c r="P37" s="17"/>
      <c r="Q37" s="17"/>
      <c r="R37" s="17"/>
      <c r="S37" s="17"/>
      <c r="T37" s="17"/>
      <c r="U37" s="17"/>
      <c r="V37" s="17"/>
      <c r="W37" s="17"/>
      <c r="X37" s="17"/>
      <c r="Y37" s="17"/>
      <c r="Z37" s="17"/>
      <c r="AA37" s="19"/>
      <c r="AB37" s="19"/>
    </row>
    <row r="38" spans="1:28" ht="15">
      <c r="A38" s="16">
        <v>2023</v>
      </c>
      <c r="B38" s="17">
        <v>172450.28700000001</v>
      </c>
      <c r="C38" s="17">
        <v>254309.96</v>
      </c>
      <c r="D38" s="17">
        <v>31403.486000000001</v>
      </c>
      <c r="E38" s="17">
        <f t="shared" si="0"/>
        <v>458163.73299999995</v>
      </c>
      <c r="F38" s="17"/>
      <c r="L38" s="17"/>
      <c r="M38" s="17"/>
      <c r="N38" s="17"/>
      <c r="O38" s="20"/>
      <c r="P38" s="20"/>
      <c r="Q38" s="20"/>
      <c r="R38" s="20"/>
      <c r="S38" s="20"/>
      <c r="T38" s="20"/>
      <c r="U38" s="20"/>
      <c r="V38" s="20"/>
      <c r="W38" s="20"/>
      <c r="X38" s="20"/>
      <c r="Y38" s="20"/>
      <c r="Z38" s="20"/>
      <c r="AA38" s="19"/>
      <c r="AB38" s="19"/>
    </row>
    <row r="39" spans="1:28" ht="15">
      <c r="A39" s="16">
        <v>2022</v>
      </c>
      <c r="B39" s="17">
        <v>244711.62700000001</v>
      </c>
      <c r="C39" s="17">
        <v>313518.05900000001</v>
      </c>
      <c r="D39" s="17">
        <v>74274.672000000006</v>
      </c>
      <c r="E39" s="17">
        <f t="shared" si="0"/>
        <v>632504.35800000001</v>
      </c>
      <c r="F39" s="17"/>
      <c r="L39" s="17"/>
      <c r="M39" s="17"/>
      <c r="N39" s="17"/>
      <c r="O39" s="20"/>
      <c r="P39" s="20"/>
      <c r="Q39" s="20"/>
      <c r="R39" s="20"/>
      <c r="S39" s="20"/>
      <c r="T39" s="20"/>
      <c r="U39" s="20"/>
      <c r="V39" s="20"/>
      <c r="W39" s="20"/>
      <c r="X39" s="20"/>
      <c r="Y39" s="20"/>
      <c r="Z39" s="20"/>
      <c r="AA39" s="19"/>
      <c r="AB39" s="19"/>
    </row>
    <row r="40" spans="1:28" ht="15">
      <c r="A40" s="16">
        <v>2021</v>
      </c>
      <c r="B40" s="17">
        <v>152450.908</v>
      </c>
      <c r="C40" s="17">
        <v>233932.79500000001</v>
      </c>
      <c r="D40" s="17">
        <v>47281.197</v>
      </c>
      <c r="E40" s="17">
        <f t="shared" si="0"/>
        <v>433664.89999999997</v>
      </c>
      <c r="F40" s="17"/>
      <c r="L40" s="17"/>
      <c r="M40" s="17"/>
      <c r="N40" s="17"/>
      <c r="O40" s="20"/>
      <c r="P40" s="20"/>
      <c r="Q40" s="20"/>
      <c r="R40" s="20"/>
      <c r="S40" s="20"/>
      <c r="T40" s="20"/>
      <c r="U40" s="20"/>
      <c r="V40" s="20"/>
      <c r="W40" s="20"/>
      <c r="X40" s="20"/>
      <c r="Y40" s="20"/>
      <c r="Z40" s="20"/>
      <c r="AA40" s="19"/>
      <c r="AB40" s="19"/>
    </row>
    <row r="41" spans="1:28" ht="15">
      <c r="A41" s="16">
        <v>2020</v>
      </c>
      <c r="B41" s="17">
        <v>132898.30100000001</v>
      </c>
      <c r="C41" s="17">
        <v>209052.45600000001</v>
      </c>
      <c r="D41" s="17">
        <v>31770.857</v>
      </c>
      <c r="E41" s="17">
        <f t="shared" si="0"/>
        <v>373721.614</v>
      </c>
      <c r="F41" s="17"/>
      <c r="L41" s="17"/>
      <c r="M41" s="17"/>
      <c r="N41" s="17"/>
      <c r="O41" s="20"/>
      <c r="P41" s="20"/>
      <c r="Q41" s="20"/>
      <c r="R41" s="20"/>
      <c r="S41" s="20"/>
      <c r="T41" s="20"/>
      <c r="U41" s="20"/>
      <c r="V41" s="20"/>
      <c r="W41" s="20"/>
      <c r="X41" s="20"/>
      <c r="Y41" s="20"/>
      <c r="Z41" s="20"/>
      <c r="AA41" s="19"/>
      <c r="AB41" s="19"/>
    </row>
    <row r="42" spans="1:28" ht="15">
      <c r="A42" s="16">
        <v>2019</v>
      </c>
      <c r="B42" s="17">
        <v>135873.413</v>
      </c>
      <c r="C42" s="17">
        <v>219007.20199999999</v>
      </c>
      <c r="D42" s="17">
        <v>39798.932999999997</v>
      </c>
      <c r="E42" s="17">
        <f t="shared" si="0"/>
        <v>394679.54800000001</v>
      </c>
      <c r="F42" s="17"/>
      <c r="L42" s="17"/>
      <c r="M42" s="17"/>
      <c r="N42" s="17"/>
      <c r="O42" s="20"/>
      <c r="P42" s="20"/>
      <c r="Q42" s="20"/>
      <c r="R42" s="20"/>
      <c r="S42" s="20"/>
      <c r="T42" s="20"/>
      <c r="AA42" s="19"/>
      <c r="AB42" s="19"/>
    </row>
    <row r="43" spans="1:28" ht="15">
      <c r="A43" s="16">
        <v>2018</v>
      </c>
      <c r="B43" s="17">
        <v>125607.223</v>
      </c>
      <c r="C43" s="17">
        <v>242068.43799999999</v>
      </c>
      <c r="D43" s="17">
        <v>21165.687999999998</v>
      </c>
      <c r="E43" s="17">
        <f t="shared" si="0"/>
        <v>388841.34899999999</v>
      </c>
      <c r="F43" s="17"/>
      <c r="L43" s="17"/>
      <c r="M43" s="17"/>
      <c r="N43" s="17"/>
      <c r="O43" s="20"/>
      <c r="P43" s="20"/>
      <c r="Q43" s="20"/>
      <c r="R43" s="20"/>
      <c r="S43" s="20"/>
      <c r="T43" s="20"/>
      <c r="AA43" s="19"/>
      <c r="AB43" s="19"/>
    </row>
    <row r="44" spans="1:28" ht="15">
      <c r="A44" s="16">
        <v>2017</v>
      </c>
      <c r="B44" s="17">
        <v>149299.894</v>
      </c>
      <c r="C44" s="17">
        <v>282157.42800000001</v>
      </c>
      <c r="D44" s="17">
        <v>65023.531000000003</v>
      </c>
      <c r="E44" s="17">
        <f t="shared" si="0"/>
        <v>496480.85300000006</v>
      </c>
      <c r="F44" s="17"/>
      <c r="L44" s="17"/>
      <c r="M44" s="17"/>
      <c r="N44" s="17"/>
      <c r="O44" s="20"/>
      <c r="P44" s="20"/>
      <c r="Q44" s="20"/>
      <c r="R44" s="20"/>
      <c r="S44" s="20"/>
      <c r="T44" s="20"/>
      <c r="AA44" s="19"/>
      <c r="AB44" s="19"/>
    </row>
    <row r="45" spans="1:28" ht="15">
      <c r="A45" s="16">
        <v>2016</v>
      </c>
      <c r="B45" s="17">
        <v>156845.97500000001</v>
      </c>
      <c r="C45" s="17">
        <v>273359.20699999999</v>
      </c>
      <c r="D45" s="17">
        <v>25719.085999999999</v>
      </c>
      <c r="E45" s="17">
        <f t="shared" si="0"/>
        <v>455924.26800000004</v>
      </c>
      <c r="F45" s="17"/>
      <c r="L45" s="17"/>
      <c r="M45" s="17"/>
      <c r="R45" s="19"/>
    </row>
    <row r="46" spans="1:28" ht="15">
      <c r="A46" s="16">
        <v>2015</v>
      </c>
      <c r="B46" s="17">
        <v>124159.94100000001</v>
      </c>
      <c r="C46" s="17">
        <v>183507.981</v>
      </c>
      <c r="D46" s="17">
        <v>59645.076000000001</v>
      </c>
      <c r="E46" s="17">
        <f t="shared" si="0"/>
        <v>367312.99800000002</v>
      </c>
      <c r="F46" s="17"/>
      <c r="L46" s="17"/>
      <c r="M46" s="17"/>
      <c r="R46" s="19"/>
    </row>
    <row r="47" spans="1:28" ht="15">
      <c r="A47" s="16">
        <v>2014</v>
      </c>
      <c r="B47" s="17">
        <v>134272.50099999999</v>
      </c>
      <c r="C47" s="17">
        <v>229073.31299999999</v>
      </c>
      <c r="D47" s="17">
        <v>82037.758000000002</v>
      </c>
      <c r="E47" s="17">
        <f t="shared" si="0"/>
        <v>445383.57200000004</v>
      </c>
      <c r="F47" s="17"/>
      <c r="L47" s="17"/>
      <c r="M47" s="17"/>
    </row>
    <row r="48" spans="1:28" ht="15">
      <c r="A48" s="16">
        <v>2013</v>
      </c>
      <c r="B48" s="17">
        <v>97113.104000000007</v>
      </c>
      <c r="C48" s="17">
        <v>260426.046</v>
      </c>
      <c r="D48" s="17">
        <v>51949.444000000003</v>
      </c>
      <c r="E48" s="17">
        <f t="shared" si="0"/>
        <v>409488.59400000004</v>
      </c>
      <c r="F48" s="17"/>
      <c r="L48" s="17"/>
      <c r="M48" s="17"/>
    </row>
    <row r="49" spans="1:23" ht="15">
      <c r="A49" s="16">
        <v>2012</v>
      </c>
      <c r="B49" s="17">
        <v>87967.331999999995</v>
      </c>
      <c r="C49" s="17">
        <v>195206.82699999999</v>
      </c>
      <c r="D49" s="17">
        <v>38809.069000000003</v>
      </c>
      <c r="E49" s="17">
        <f t="shared" si="0"/>
        <v>321983.228</v>
      </c>
      <c r="F49" s="17"/>
      <c r="G49" s="16"/>
      <c r="L49" s="17"/>
      <c r="M49" s="17"/>
    </row>
    <row r="50" spans="1:23">
      <c r="I50" s="73"/>
    </row>
    <row r="51" spans="1:23">
      <c r="A51" s="38"/>
      <c r="I51" s="74"/>
      <c r="V51" s="21"/>
      <c r="W51" s="4"/>
    </row>
    <row r="52" spans="1:23" ht="4.5" customHeight="1">
      <c r="A52" s="7"/>
      <c r="B52" s="7"/>
      <c r="C52" s="7"/>
      <c r="D52" s="7"/>
      <c r="E52" s="5"/>
      <c r="F52" s="5"/>
      <c r="G52" s="5"/>
    </row>
    <row r="53" spans="1:23">
      <c r="A53" s="41" t="s">
        <v>16</v>
      </c>
      <c r="B53" s="13"/>
      <c r="C53" s="13"/>
      <c r="D53" s="13"/>
      <c r="E53" s="15"/>
      <c r="F53" s="15"/>
      <c r="G53" s="15"/>
    </row>
    <row r="54" spans="1:23" ht="20" customHeight="1">
      <c r="A54" s="12" t="s">
        <v>17</v>
      </c>
      <c r="B54" s="13" t="s">
        <v>18</v>
      </c>
      <c r="C54" s="13" t="s">
        <v>19</v>
      </c>
      <c r="D54" s="13" t="s">
        <v>20</v>
      </c>
      <c r="E54" s="15"/>
      <c r="F54" s="15"/>
      <c r="G54" s="15"/>
    </row>
    <row r="55" spans="1:23" ht="15">
      <c r="A55" s="16" t="s">
        <v>21</v>
      </c>
      <c r="B55" s="17">
        <v>202740</v>
      </c>
      <c r="C55" s="17">
        <v>70212</v>
      </c>
      <c r="D55" s="17">
        <v>144158</v>
      </c>
      <c r="E55" s="54"/>
      <c r="F55" s="54"/>
      <c r="G55" s="54"/>
    </row>
    <row r="56" spans="1:23" ht="15">
      <c r="A56" s="16">
        <v>2024</v>
      </c>
      <c r="B56" s="17">
        <v>155852</v>
      </c>
      <c r="C56" s="17">
        <v>48394</v>
      </c>
      <c r="D56" s="17">
        <v>111778</v>
      </c>
      <c r="E56" s="54"/>
      <c r="F56" s="54"/>
      <c r="G56" s="54"/>
    </row>
    <row r="57" spans="1:23" ht="15">
      <c r="A57" s="16">
        <v>2023</v>
      </c>
      <c r="B57" s="17">
        <v>134146</v>
      </c>
      <c r="C57" s="17">
        <v>65332</v>
      </c>
      <c r="D57" s="17">
        <v>158662</v>
      </c>
      <c r="E57" s="54"/>
      <c r="F57" s="54"/>
      <c r="G57" s="54"/>
    </row>
    <row r="58" spans="1:23" ht="15">
      <c r="A58" s="16">
        <v>2022</v>
      </c>
      <c r="B58" s="17">
        <v>124099</v>
      </c>
      <c r="C58" s="17">
        <v>60401</v>
      </c>
      <c r="D58" s="17">
        <v>176550</v>
      </c>
      <c r="E58" s="54"/>
      <c r="F58" s="54"/>
      <c r="G58" s="54"/>
    </row>
    <row r="59" spans="1:23" ht="15">
      <c r="A59" s="16">
        <v>2021</v>
      </c>
      <c r="B59" s="17">
        <v>97272</v>
      </c>
      <c r="C59" s="17">
        <v>138364</v>
      </c>
      <c r="D59" s="17">
        <v>164701</v>
      </c>
      <c r="E59" s="54"/>
      <c r="F59" s="54"/>
      <c r="G59" s="54"/>
    </row>
    <row r="60" spans="1:23" ht="15">
      <c r="A60" s="16">
        <v>2020</v>
      </c>
      <c r="B60" s="17">
        <v>218380</v>
      </c>
      <c r="C60" s="17">
        <v>98850</v>
      </c>
      <c r="D60" s="17">
        <v>187098</v>
      </c>
      <c r="E60" s="54"/>
      <c r="F60" s="54"/>
      <c r="G60" s="54"/>
    </row>
    <row r="61" spans="1:23" ht="15">
      <c r="A61" s="16">
        <v>2019</v>
      </c>
      <c r="B61" s="17">
        <v>173515</v>
      </c>
      <c r="C61" s="17">
        <v>68712</v>
      </c>
      <c r="D61" s="17">
        <v>184663</v>
      </c>
      <c r="E61" s="54"/>
      <c r="F61" s="54"/>
      <c r="G61" s="54"/>
    </row>
    <row r="62" spans="1:23" ht="15">
      <c r="A62" s="16">
        <v>2018</v>
      </c>
      <c r="B62" s="17">
        <v>133741</v>
      </c>
      <c r="C62" s="17">
        <v>74080</v>
      </c>
      <c r="D62" s="17">
        <v>176939</v>
      </c>
      <c r="E62" s="54"/>
      <c r="F62" s="54"/>
      <c r="G62" s="54"/>
    </row>
    <row r="63" spans="1:23" ht="15">
      <c r="A63" s="16">
        <v>2017</v>
      </c>
      <c r="B63" s="17">
        <v>161133</v>
      </c>
      <c r="C63" s="17">
        <v>79514</v>
      </c>
      <c r="D63" s="17">
        <v>201279</v>
      </c>
      <c r="E63" s="54"/>
      <c r="F63" s="54"/>
      <c r="G63" s="54"/>
    </row>
    <row r="64" spans="1:23" ht="15">
      <c r="A64" s="16"/>
      <c r="B64" s="76"/>
      <c r="C64" s="76"/>
      <c r="D64" s="76"/>
      <c r="H64" s="24"/>
      <c r="M64" s="24"/>
      <c r="N64" s="24"/>
      <c r="O64" s="24"/>
      <c r="P64" s="24"/>
    </row>
    <row r="65" spans="1:16">
      <c r="H65" s="26"/>
      <c r="I65" s="96"/>
      <c r="J65" s="96"/>
      <c r="K65" s="96"/>
      <c r="L65" s="96"/>
      <c r="M65" s="96"/>
      <c r="N65" s="96"/>
      <c r="O65" s="27"/>
      <c r="P65" s="27"/>
    </row>
    <row r="66" spans="1:16" ht="4.5" customHeight="1">
      <c r="A66" s="7"/>
      <c r="B66" s="7"/>
      <c r="C66" s="7"/>
      <c r="D66" s="7"/>
      <c r="E66" s="7"/>
      <c r="F66" s="7"/>
      <c r="G66" s="7"/>
      <c r="H66" s="29"/>
      <c r="I66" s="30"/>
      <c r="J66" s="30"/>
      <c r="K66" s="30"/>
      <c r="L66" s="30"/>
      <c r="M66" s="30"/>
      <c r="N66" s="30"/>
      <c r="O66" s="30"/>
      <c r="P66" s="30"/>
    </row>
    <row r="67" spans="1:16" ht="15">
      <c r="A67" s="9"/>
      <c r="B67" s="13"/>
      <c r="C67" s="13"/>
      <c r="D67" s="13"/>
      <c r="E67" s="13"/>
      <c r="F67" s="13"/>
      <c r="G67" s="13"/>
      <c r="H67" s="31"/>
      <c r="I67" s="31"/>
      <c r="J67" s="31"/>
      <c r="K67" s="31"/>
      <c r="L67" s="31"/>
      <c r="M67" s="31"/>
      <c r="N67" s="31"/>
      <c r="O67" s="31"/>
      <c r="P67" s="31"/>
    </row>
    <row r="68" spans="1:16">
      <c r="A68" s="12" t="s">
        <v>22</v>
      </c>
      <c r="B68" s="98" t="s">
        <v>23</v>
      </c>
      <c r="C68" s="98"/>
      <c r="D68" s="98" t="s">
        <v>24</v>
      </c>
      <c r="E68" s="98"/>
      <c r="F68" s="98" t="s">
        <v>25</v>
      </c>
      <c r="G68" s="98"/>
      <c r="H68" s="31"/>
      <c r="I68" s="31"/>
      <c r="J68" s="31"/>
      <c r="K68" s="31"/>
      <c r="L68" s="31"/>
      <c r="M68" s="8"/>
      <c r="N68" s="31"/>
    </row>
    <row r="69" spans="1:16" ht="15">
      <c r="A69" s="16" t="s">
        <v>26</v>
      </c>
      <c r="B69" s="39">
        <f>B36/SUM(B36,B55)</f>
        <v>0.47567037478367297</v>
      </c>
      <c r="D69" s="39">
        <f>C36/SUM(C55,C36)</f>
        <v>0.8121540990579027</v>
      </c>
      <c r="F69" s="39">
        <f>D36/SUM(D36,D55)</f>
        <v>0.34343591311824134</v>
      </c>
      <c r="H69" s="31"/>
      <c r="I69" s="31"/>
      <c r="J69" s="31"/>
      <c r="K69" s="31"/>
      <c r="L69" s="31"/>
      <c r="M69" s="8"/>
      <c r="N69" s="31"/>
      <c r="O69" s="31"/>
      <c r="P69" s="32"/>
    </row>
    <row r="70" spans="1:16" ht="15">
      <c r="A70" s="16">
        <v>2024</v>
      </c>
      <c r="B70" s="39">
        <f>B37/SUM(B37,B56)</f>
        <v>0.58214757891612112</v>
      </c>
      <c r="D70" s="39">
        <f>C37/SUM(C56,C37)</f>
        <v>0.83448501979129119</v>
      </c>
      <c r="F70" s="39">
        <f>D37/SUM(D37,D56)</f>
        <v>0.31961864167739923</v>
      </c>
      <c r="H70" s="31"/>
      <c r="I70" s="31"/>
      <c r="J70" s="31"/>
      <c r="K70" s="31"/>
      <c r="L70" s="31"/>
      <c r="M70" s="8"/>
      <c r="N70" s="31"/>
      <c r="O70" s="32"/>
      <c r="P70" s="32"/>
    </row>
    <row r="71" spans="1:16" ht="15">
      <c r="A71" s="16">
        <v>2023</v>
      </c>
      <c r="B71" s="39">
        <f>B38/SUM(B38,B57)</f>
        <v>0.56246697795136702</v>
      </c>
      <c r="D71" s="39">
        <f>C38/SUM(C57,C38)</f>
        <v>0.7956088118093132</v>
      </c>
      <c r="F71" s="39">
        <f>D38/SUM(D38,D57)</f>
        <v>0.16522455844508244</v>
      </c>
      <c r="H71" s="31"/>
      <c r="I71" s="31"/>
      <c r="J71" s="31"/>
      <c r="K71" s="31"/>
      <c r="L71" s="31"/>
      <c r="M71" s="31"/>
      <c r="N71" s="32"/>
      <c r="O71" s="32"/>
      <c r="P71" s="32"/>
    </row>
    <row r="72" spans="1:16" ht="15">
      <c r="A72" s="16">
        <v>2022</v>
      </c>
      <c r="B72" s="39">
        <f>B39/SUM(B39,B58)</f>
        <v>0.66351566111461324</v>
      </c>
      <c r="D72" s="39">
        <f>C39/SUM(C58,C39)</f>
        <v>0.83846504063864791</v>
      </c>
      <c r="F72" s="39">
        <f>D39/SUM(D39,D58)</f>
        <v>0.29612187432662129</v>
      </c>
      <c r="H72" s="31"/>
      <c r="I72" s="31"/>
      <c r="J72" s="31"/>
      <c r="K72" s="31"/>
      <c r="L72" s="31"/>
      <c r="M72" s="31"/>
      <c r="N72" s="32"/>
      <c r="O72" s="32"/>
      <c r="P72" s="32"/>
    </row>
    <row r="73" spans="1:16" ht="15">
      <c r="A73" s="16">
        <v>2021</v>
      </c>
      <c r="B73" s="39">
        <f>B40/SUM(B40,B59)</f>
        <v>0.6104802687945633</v>
      </c>
      <c r="D73" s="39">
        <f>C40/SUM(C59,C40)</f>
        <v>0.62835027897567586</v>
      </c>
      <c r="F73" s="39">
        <f>D40/SUM(D40,D59)</f>
        <v>0.22304324452302945</v>
      </c>
      <c r="H73" s="31"/>
      <c r="I73" s="31"/>
      <c r="J73" s="31"/>
      <c r="K73" s="31"/>
      <c r="L73" s="31"/>
      <c r="M73" s="31"/>
      <c r="N73" s="32"/>
      <c r="O73" s="32"/>
      <c r="P73" s="32"/>
    </row>
    <row r="74" spans="1:16" ht="15">
      <c r="A74" s="16">
        <v>2020</v>
      </c>
      <c r="B74" s="39">
        <f>B41/SUM(B41,B60)</f>
        <v>0.37832766960461933</v>
      </c>
      <c r="D74" s="39">
        <f>C41/SUM(C60,C41)</f>
        <v>0.67895676674953187</v>
      </c>
      <c r="F74" s="39">
        <f>D41/SUM(D41,D60)</f>
        <v>0.14515933164488543</v>
      </c>
      <c r="I74" s="31"/>
      <c r="J74" s="31"/>
      <c r="K74" s="31"/>
      <c r="L74" s="31"/>
      <c r="N74" s="32"/>
      <c r="O74" s="32"/>
      <c r="P74" s="32"/>
    </row>
    <row r="75" spans="1:16" ht="15">
      <c r="A75" s="16">
        <v>2019</v>
      </c>
      <c r="B75" s="39">
        <f>B42/SUM(B42,B61)</f>
        <v>0.43916774931063757</v>
      </c>
      <c r="D75" s="39">
        <f>C42/SUM(C61,C42)</f>
        <v>0.7611838225521006</v>
      </c>
      <c r="F75" s="39">
        <f>D42/SUM(D42,D61)</f>
        <v>0.17730816298369845</v>
      </c>
      <c r="O75" s="34"/>
    </row>
    <row r="76" spans="1:16" ht="15">
      <c r="A76" s="16">
        <v>2018</v>
      </c>
      <c r="B76" s="39">
        <f>B43/SUM(B43,B62)</f>
        <v>0.48431881100646679</v>
      </c>
      <c r="D76" s="39">
        <f>C43/SUM(C62,C43)</f>
        <v>0.76567968999422997</v>
      </c>
      <c r="F76" s="39">
        <f>D43/SUM(D43,D62)</f>
        <v>0.10684092443082417</v>
      </c>
    </row>
    <row r="77" spans="1:16" ht="15">
      <c r="A77" s="16">
        <v>2017</v>
      </c>
      <c r="B77" s="39">
        <f>B44/SUM(B44,B63)</f>
        <v>0.48094095981980572</v>
      </c>
      <c r="D77" s="39">
        <f>C44/SUM(C63,C44)</f>
        <v>0.78014851645953076</v>
      </c>
      <c r="F77" s="39">
        <f>D44/SUM(D44,D63)</f>
        <v>0.24417165978794245</v>
      </c>
    </row>
    <row r="78" spans="1:16" s="107" customFormat="1"/>
  </sheetData>
  <mergeCells count="10">
    <mergeCell ref="B14:E14"/>
    <mergeCell ref="B33:E33"/>
    <mergeCell ref="M65:N65"/>
    <mergeCell ref="B68:C68"/>
    <mergeCell ref="D68:E68"/>
    <mergeCell ref="E34:E35"/>
    <mergeCell ref="E15:E16"/>
    <mergeCell ref="H15:J15"/>
    <mergeCell ref="F68:G68"/>
    <mergeCell ref="I65:L65"/>
  </mergeCells>
  <pageMargins left="0.7" right="0.7" top="0.75" bottom="0.75" header="0.3" footer="0.3"/>
  <pageSetup orientation="portrait" horizontalDpi="200" verticalDpi="200" r:id="rId1"/>
  <ignoredErrors>
    <ignoredError sqref="B17:E28 E37:E49" formulaRange="1"/>
    <ignoredError sqref="B35:D3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A54A-9A21-4316-A704-8FCC5CCCF29D}">
  <sheetPr codeName="Tabelle2">
    <pageSetUpPr autoPageBreaks="0"/>
  </sheetPr>
  <dimension ref="A10:AB84"/>
  <sheetViews>
    <sheetView showGridLines="0" zoomScaleNormal="100" workbookViewId="0">
      <selection activeCell="B12" sqref="B12"/>
    </sheetView>
  </sheetViews>
  <sheetFormatPr baseColWidth="10" defaultColWidth="8.7265625" defaultRowHeight="14.5"/>
  <cols>
    <col min="1" max="1" width="22.26953125" style="1" customWidth="1"/>
    <col min="2" max="2" width="27.81640625" style="1" customWidth="1"/>
    <col min="3" max="3" width="28.26953125" style="1" customWidth="1"/>
    <col min="4" max="5" width="28" style="1" customWidth="1"/>
    <col min="6" max="6" width="29" style="1" customWidth="1"/>
    <col min="7" max="14" width="18.54296875" style="1" customWidth="1"/>
    <col min="15" max="15" width="10.453125" style="1" bestFit="1" customWidth="1"/>
    <col min="16" max="16" width="9.54296875" style="1" bestFit="1" customWidth="1"/>
    <col min="17" max="17" width="8.7265625" style="1"/>
    <col min="18" max="18" width="9.54296875" style="1" bestFit="1" customWidth="1"/>
    <col min="19" max="16384" width="8.7265625" style="1"/>
  </cols>
  <sheetData>
    <row r="10" spans="1:28" ht="21">
      <c r="O10" s="2"/>
    </row>
    <row r="11" spans="1:28">
      <c r="K11" s="3"/>
      <c r="O11" s="4"/>
      <c r="P11" s="4"/>
      <c r="Q11" s="4"/>
      <c r="R11" s="4"/>
      <c r="S11" s="4"/>
      <c r="T11" s="4"/>
      <c r="U11" s="4"/>
      <c r="V11" s="4"/>
      <c r="W11" s="4"/>
      <c r="X11" s="4"/>
      <c r="Y11" s="4"/>
      <c r="Z11" s="4"/>
    </row>
    <row r="12" spans="1:28" ht="15">
      <c r="A12" s="16" t="s">
        <v>27</v>
      </c>
      <c r="B12" s="5"/>
      <c r="C12" s="5"/>
      <c r="D12" s="5"/>
      <c r="E12" s="5"/>
      <c r="F12" s="5"/>
      <c r="G12" s="5"/>
      <c r="H12" s="4"/>
      <c r="I12" s="4"/>
      <c r="J12" s="35"/>
      <c r="K12" s="6"/>
      <c r="L12" s="6"/>
      <c r="M12" s="6"/>
      <c r="N12" s="6"/>
      <c r="O12" s="4"/>
      <c r="P12" s="4"/>
      <c r="Q12" s="4"/>
      <c r="R12" s="4"/>
      <c r="S12" s="4"/>
      <c r="T12" s="4"/>
      <c r="U12" s="4"/>
      <c r="V12" s="4"/>
      <c r="W12" s="4"/>
      <c r="X12" s="4"/>
      <c r="Y12" s="4"/>
      <c r="Z12" s="4"/>
      <c r="AB12" s="4"/>
    </row>
    <row r="13" spans="1:28" ht="4.5" customHeight="1">
      <c r="A13" s="7"/>
      <c r="B13" s="7"/>
      <c r="C13" s="7"/>
      <c r="D13" s="7"/>
      <c r="E13" s="7"/>
      <c r="F13" s="5"/>
      <c r="G13" s="5"/>
      <c r="H13" s="5"/>
      <c r="I13" s="8"/>
      <c r="J13" s="8"/>
      <c r="K13" s="8"/>
      <c r="L13" s="8"/>
      <c r="M13" s="8"/>
      <c r="N13" s="8"/>
      <c r="O13" s="8"/>
      <c r="P13" s="8"/>
      <c r="Q13" s="8"/>
      <c r="R13" s="8"/>
      <c r="S13" s="8"/>
      <c r="T13" s="8"/>
      <c r="U13" s="8"/>
      <c r="V13" s="8"/>
      <c r="W13" s="8"/>
      <c r="X13" s="8"/>
    </row>
    <row r="14" spans="1:28" ht="23.5" customHeight="1">
      <c r="A14" s="42"/>
      <c r="B14" s="108" t="s">
        <v>38</v>
      </c>
      <c r="C14" s="108"/>
      <c r="D14" s="108"/>
      <c r="E14" s="108"/>
      <c r="F14" s="11"/>
      <c r="G14" s="11"/>
      <c r="H14" s="11"/>
      <c r="I14" s="10"/>
      <c r="J14" s="10"/>
      <c r="K14" s="10"/>
      <c r="L14" s="10"/>
      <c r="M14" s="11"/>
      <c r="N14" s="11"/>
      <c r="O14" s="11"/>
      <c r="P14" s="11"/>
      <c r="Q14" s="11"/>
      <c r="R14" s="11"/>
      <c r="S14" s="10"/>
      <c r="T14" s="10"/>
      <c r="U14" s="10"/>
      <c r="V14" s="10"/>
      <c r="W14" s="10"/>
      <c r="X14" s="10"/>
    </row>
    <row r="15" spans="1:28">
      <c r="A15" s="42" t="s">
        <v>39</v>
      </c>
      <c r="B15" s="101" t="s">
        <v>40</v>
      </c>
      <c r="C15" s="98" t="s">
        <v>41</v>
      </c>
      <c r="D15" s="98" t="s">
        <v>42</v>
      </c>
      <c r="E15" s="98" t="s">
        <v>43</v>
      </c>
      <c r="F15" s="15"/>
      <c r="G15" s="15"/>
      <c r="J15" s="14"/>
      <c r="K15" s="14"/>
      <c r="L15" s="14"/>
      <c r="M15" s="15"/>
      <c r="N15" s="15"/>
      <c r="O15" s="15"/>
      <c r="P15" s="15"/>
      <c r="Q15" s="15"/>
      <c r="R15" s="15"/>
      <c r="S15" s="14"/>
      <c r="T15" s="14"/>
      <c r="U15" s="14"/>
      <c r="V15" s="14"/>
      <c r="W15" s="14"/>
      <c r="X15" s="14"/>
    </row>
    <row r="16" spans="1:28" ht="15">
      <c r="A16" s="12" t="s">
        <v>44</v>
      </c>
      <c r="B16" s="101"/>
      <c r="C16" s="98"/>
      <c r="D16" s="98"/>
      <c r="E16" s="98"/>
      <c r="F16" s="17"/>
      <c r="G16" s="17"/>
      <c r="I16" s="17"/>
      <c r="J16" s="18"/>
      <c r="K16" s="17"/>
      <c r="L16" s="17"/>
      <c r="M16" s="17"/>
      <c r="N16" s="17"/>
      <c r="O16" s="17"/>
      <c r="P16" s="17"/>
      <c r="Q16" s="17"/>
      <c r="R16" s="17"/>
      <c r="S16" s="17"/>
      <c r="T16" s="17"/>
      <c r="U16" s="17"/>
      <c r="V16" s="17"/>
      <c r="W16" s="17"/>
      <c r="X16" s="17"/>
      <c r="Y16" s="19"/>
      <c r="Z16" s="19"/>
    </row>
    <row r="17" spans="1:26" ht="15">
      <c r="A17" s="16" t="s">
        <v>45</v>
      </c>
      <c r="B17" s="17">
        <f>AVERAGE(B36:B38)</f>
        <v>235318.61733333333</v>
      </c>
      <c r="C17" s="17">
        <f>AVERAGE(C36:C38)</f>
        <v>112701.26533333333</v>
      </c>
      <c r="D17" s="17">
        <f>AVERAGE(D36:D38)</f>
        <v>43229.100666666665</v>
      </c>
      <c r="E17" s="17">
        <f>AVERAGE(E36:E38)</f>
        <v>391248.98333333334</v>
      </c>
      <c r="F17" s="17"/>
      <c r="G17" s="17"/>
      <c r="I17" s="17"/>
      <c r="J17" s="17"/>
      <c r="K17" s="17"/>
      <c r="L17" s="17"/>
      <c r="M17" s="17"/>
      <c r="N17" s="17"/>
      <c r="O17" s="17"/>
      <c r="P17" s="17"/>
      <c r="Q17" s="17"/>
      <c r="R17" s="17"/>
      <c r="S17" s="17"/>
      <c r="T17" s="17"/>
      <c r="U17" s="17"/>
      <c r="V17" s="17"/>
      <c r="W17" s="17"/>
      <c r="X17" s="17"/>
      <c r="Y17" s="19"/>
      <c r="Z17" s="19"/>
    </row>
    <row r="18" spans="1:26" ht="15">
      <c r="A18" s="16">
        <v>2024</v>
      </c>
      <c r="B18" s="17">
        <f>AVERAGE(B37:B39)</f>
        <v>235115.87999999998</v>
      </c>
      <c r="C18" s="17">
        <f>AVERAGE(C37:C39)</f>
        <v>103420.94333333334</v>
      </c>
      <c r="D18" s="17">
        <f>AVERAGE(D37:D39)</f>
        <v>46626.391333333333</v>
      </c>
      <c r="E18" s="17">
        <f>AVERAGE(E37:E39)</f>
        <v>385163.21466666664</v>
      </c>
      <c r="F18" s="17"/>
      <c r="G18" s="17"/>
      <c r="I18" s="17"/>
      <c r="J18" s="17"/>
      <c r="K18" s="17"/>
      <c r="L18" s="17"/>
      <c r="M18" s="20"/>
      <c r="N18" s="20"/>
      <c r="O18" s="20"/>
      <c r="P18" s="20"/>
      <c r="Q18" s="20"/>
      <c r="R18" s="20"/>
      <c r="S18" s="20"/>
      <c r="T18" s="20"/>
      <c r="U18" s="20"/>
      <c r="V18" s="20"/>
      <c r="W18" s="20"/>
      <c r="X18" s="20"/>
      <c r="Y18" s="19"/>
      <c r="Z18" s="19"/>
    </row>
    <row r="19" spans="1:26" ht="15">
      <c r="A19" s="16">
        <v>2023</v>
      </c>
      <c r="B19" s="17">
        <f>AVERAGE(B38:B40)</f>
        <v>240142.59699999998</v>
      </c>
      <c r="C19" s="17">
        <f>AVERAGE(C38:C40)</f>
        <v>91171.59199999999</v>
      </c>
      <c r="D19" s="17">
        <f>AVERAGE(D38:D40)</f>
        <v>46870.881333333331</v>
      </c>
      <c r="E19" s="17">
        <f>AVERAGE(E38:E40)</f>
        <v>378185.07033333328</v>
      </c>
      <c r="F19" s="17"/>
      <c r="G19" s="17"/>
      <c r="I19" s="17"/>
      <c r="J19" s="17"/>
      <c r="K19" s="17"/>
      <c r="L19" s="17"/>
      <c r="M19" s="20"/>
      <c r="N19" s="20"/>
      <c r="O19" s="20"/>
      <c r="P19" s="20"/>
      <c r="Q19" s="20"/>
      <c r="R19" s="20"/>
      <c r="S19" s="20"/>
      <c r="T19" s="20"/>
      <c r="U19" s="20"/>
      <c r="V19" s="20"/>
      <c r="W19" s="20"/>
      <c r="X19" s="20"/>
      <c r="Y19" s="19"/>
      <c r="Z19" s="19"/>
    </row>
    <row r="20" spans="1:26" ht="15">
      <c r="A20" s="16">
        <v>2022</v>
      </c>
      <c r="B20" s="17">
        <f>AVERAGE(B39:B41)</f>
        <v>254862.88800000001</v>
      </c>
      <c r="C20" s="17">
        <f>AVERAGE(C39:C41)</f>
        <v>78200.559666666653</v>
      </c>
      <c r="D20" s="17">
        <f>AVERAGE(D39:D41)</f>
        <v>48421.983999999997</v>
      </c>
      <c r="E20" s="17">
        <f>AVERAGE(E39:E41)</f>
        <v>381485.43166666664</v>
      </c>
      <c r="F20" s="17"/>
      <c r="G20" s="17"/>
      <c r="I20" s="17"/>
      <c r="J20" s="17"/>
      <c r="K20" s="17"/>
      <c r="L20" s="17"/>
      <c r="M20" s="20"/>
      <c r="N20" s="20"/>
      <c r="O20" s="20"/>
      <c r="P20" s="20"/>
      <c r="Q20" s="20"/>
      <c r="R20" s="20"/>
      <c r="S20" s="20"/>
      <c r="T20" s="20"/>
      <c r="U20" s="20"/>
      <c r="V20" s="20"/>
      <c r="W20" s="20"/>
      <c r="X20" s="20"/>
      <c r="Y20" s="19"/>
      <c r="Z20" s="19"/>
    </row>
    <row r="21" spans="1:26" ht="15">
      <c r="A21" s="16">
        <v>2021</v>
      </c>
      <c r="B21" s="17">
        <f>AVERAGE(B40:B42)</f>
        <v>256220.38933333335</v>
      </c>
      <c r="C21" s="17">
        <f>AVERAGE(C40:C42)</f>
        <v>69508.002999999997</v>
      </c>
      <c r="D21" s="17">
        <f>AVERAGE(D40:D42)</f>
        <v>45452.366666666661</v>
      </c>
      <c r="E21" s="17">
        <f>AVERAGE(E40:E42)</f>
        <v>371180.75900000002</v>
      </c>
      <c r="F21" s="17"/>
      <c r="G21" s="17"/>
      <c r="I21" s="17"/>
      <c r="J21" s="17"/>
      <c r="K21" s="17"/>
      <c r="L21" s="17"/>
      <c r="M21" s="20"/>
      <c r="N21" s="20"/>
      <c r="O21" s="20"/>
      <c r="P21" s="20"/>
      <c r="Q21" s="20"/>
      <c r="R21" s="20"/>
      <c r="S21" s="20"/>
      <c r="T21" s="20"/>
      <c r="U21" s="20"/>
      <c r="V21" s="20"/>
      <c r="W21" s="20"/>
      <c r="X21" s="20"/>
      <c r="Y21" s="19"/>
      <c r="Z21" s="19"/>
    </row>
    <row r="22" spans="1:26" ht="15">
      <c r="A22" s="16">
        <v>2020</v>
      </c>
      <c r="B22" s="17">
        <f>AVERAGE(B41:B43)</f>
        <v>259183.03766666667</v>
      </c>
      <c r="C22" s="17">
        <f>AVERAGE(C41:C43)</f>
        <v>58887.252666666667</v>
      </c>
      <c r="D22" s="17">
        <f>AVERAGE(D41:D43)</f>
        <v>46780.548999999999</v>
      </c>
      <c r="E22" s="17">
        <f>AVERAGE(E41:E43)</f>
        <v>364850.83933333337</v>
      </c>
      <c r="F22" s="17"/>
      <c r="G22" s="17"/>
      <c r="I22" s="17"/>
      <c r="J22" s="17"/>
      <c r="K22" s="17"/>
      <c r="L22" s="17"/>
      <c r="M22" s="20"/>
      <c r="N22" s="20"/>
      <c r="O22" s="20"/>
      <c r="P22" s="20"/>
      <c r="Q22" s="20"/>
      <c r="R22" s="20"/>
      <c r="Y22" s="19"/>
      <c r="Z22" s="19"/>
    </row>
    <row r="23" spans="1:26" ht="15">
      <c r="A23" s="16">
        <v>2019</v>
      </c>
      <c r="B23" s="17">
        <f>AVERAGE(B42:B44)</f>
        <v>264925.63133333332</v>
      </c>
      <c r="C23" s="17">
        <f>AVERAGE(C42:C44)</f>
        <v>57434.275000000001</v>
      </c>
      <c r="D23" s="17">
        <f>AVERAGE(D42:D44)</f>
        <v>46906.981999999996</v>
      </c>
      <c r="E23" s="17">
        <f>AVERAGE(E42:E44)</f>
        <v>369266.88833333337</v>
      </c>
      <c r="F23" s="17"/>
      <c r="G23" s="17"/>
      <c r="I23" s="17"/>
      <c r="J23" s="17"/>
      <c r="K23" s="17"/>
      <c r="L23" s="17"/>
      <c r="M23" s="20"/>
      <c r="N23" s="20"/>
      <c r="O23" s="20"/>
      <c r="P23" s="20"/>
      <c r="Q23" s="20"/>
      <c r="R23" s="20"/>
      <c r="Y23" s="19"/>
      <c r="Z23" s="19"/>
    </row>
    <row r="24" spans="1:26" ht="15">
      <c r="A24" s="16">
        <v>2018</v>
      </c>
      <c r="B24" s="17">
        <f>AVERAGE(B43:B45)</f>
        <v>268379.81633333332</v>
      </c>
      <c r="C24" s="17">
        <f>AVERAGE(C43:C45)</f>
        <v>55977.82466666666</v>
      </c>
      <c r="D24" s="17">
        <f>AVERAGE(D43:D45)</f>
        <v>48162.512333333339</v>
      </c>
      <c r="E24" s="17">
        <f>AVERAGE(E43:E45)</f>
        <v>372520.15333333332</v>
      </c>
      <c r="F24" s="17"/>
      <c r="G24" s="17"/>
      <c r="I24" s="17"/>
      <c r="J24" s="17"/>
      <c r="K24" s="17"/>
      <c r="L24" s="17"/>
      <c r="M24" s="20"/>
      <c r="N24" s="20"/>
      <c r="O24" s="20"/>
      <c r="P24" s="20"/>
      <c r="Q24" s="20"/>
      <c r="R24" s="20"/>
      <c r="Y24" s="19"/>
      <c r="Z24" s="19"/>
    </row>
    <row r="25" spans="1:26" ht="15">
      <c r="A25" s="16">
        <v>2017</v>
      </c>
      <c r="B25" s="17">
        <f>AVERAGE(B44:B46)</f>
        <v>273083.23633333336</v>
      </c>
      <c r="C25" s="17">
        <f>AVERAGE(C44:C46)</f>
        <v>62313.059000000001</v>
      </c>
      <c r="D25" s="17">
        <f>AVERAGE(D44:D46)</f>
        <v>45611.794666666661</v>
      </c>
      <c r="E25" s="17">
        <f>AVERAGE(E44:E46)</f>
        <v>381008.09</v>
      </c>
      <c r="P25" s="19"/>
    </row>
    <row r="26" spans="1:26" ht="15">
      <c r="A26" s="16">
        <v>2016</v>
      </c>
      <c r="B26" s="17">
        <f>AVERAGE(B45:B47)</f>
        <v>265438.90266666672</v>
      </c>
      <c r="C26" s="17">
        <f>AVERAGE(C45:C47)</f>
        <v>64072.040333333331</v>
      </c>
      <c r="D26" s="17">
        <f>AVERAGE(D45:D47)</f>
        <v>48727.167333333338</v>
      </c>
      <c r="E26" s="17">
        <f>AVERAGE(E45:E47)</f>
        <v>378238.11033333332</v>
      </c>
      <c r="P26" s="19"/>
    </row>
    <row r="27" spans="1:26" ht="15">
      <c r="A27" s="16">
        <v>2015</v>
      </c>
      <c r="B27" s="17">
        <f>AVERAGE(B46:B48)</f>
        <v>259654.75966666665</v>
      </c>
      <c r="C27" s="17">
        <f>AVERAGE(C46:C48)</f>
        <v>65651.592000000004</v>
      </c>
      <c r="D27" s="17">
        <f>AVERAGE(D46:D48)</f>
        <v>49126.58633333334</v>
      </c>
      <c r="E27" s="17">
        <f>AVERAGE(E46:E48)</f>
        <v>374432.93800000002</v>
      </c>
    </row>
    <row r="28" spans="1:26" ht="15">
      <c r="A28" s="16">
        <v>2014</v>
      </c>
      <c r="B28" s="17">
        <f>AVERAGE(B47:B49)</f>
        <v>257146.7943333333</v>
      </c>
      <c r="C28" s="17">
        <f>AVERAGE(C47:C49)</f>
        <v>55274.809333333338</v>
      </c>
      <c r="D28" s="17">
        <f>AVERAGE(D47:D49)</f>
        <v>46258.597666666668</v>
      </c>
      <c r="E28" s="17">
        <f>AVERAGE(E47:E49)</f>
        <v>358680.20133333333</v>
      </c>
    </row>
    <row r="29" spans="1:26" ht="15">
      <c r="A29" s="85" t="s">
        <v>46</v>
      </c>
      <c r="B29" s="86">
        <f>B18/B28-1</f>
        <v>-8.5674466175826303E-2</v>
      </c>
      <c r="C29" s="86">
        <f t="shared" ref="C29:D29" si="0">C18/C28-1</f>
        <v>0.87103211355566978</v>
      </c>
      <c r="D29" s="86">
        <f t="shared" si="0"/>
        <v>7.9508174743414539E-3</v>
      </c>
      <c r="E29" s="86">
        <f>E18/E28-1</f>
        <v>7.3834611542223927E-2</v>
      </c>
    </row>
    <row r="30" spans="1:26" ht="15">
      <c r="A30" s="16"/>
      <c r="B30" s="17"/>
      <c r="C30" s="17"/>
      <c r="D30" s="17"/>
      <c r="E30" s="17"/>
    </row>
    <row r="31" spans="1:26" ht="15">
      <c r="A31" s="16"/>
      <c r="B31" s="17"/>
      <c r="C31" s="17"/>
      <c r="D31" s="17"/>
      <c r="E31" s="17"/>
      <c r="F31" s="17"/>
      <c r="G31" s="17"/>
    </row>
    <row r="32" spans="1:26" ht="4.5" customHeight="1">
      <c r="A32" s="7"/>
      <c r="B32" s="7"/>
      <c r="C32" s="7"/>
      <c r="D32" s="7"/>
      <c r="E32" s="7"/>
    </row>
    <row r="33" spans="1:16" ht="23.5" customHeight="1">
      <c r="A33" s="42"/>
      <c r="B33" s="109" t="s">
        <v>200</v>
      </c>
      <c r="C33" s="109"/>
      <c r="D33" s="109"/>
      <c r="E33" s="109"/>
    </row>
    <row r="34" spans="1:16" ht="36" customHeight="1">
      <c r="A34" s="42" t="s">
        <v>28</v>
      </c>
      <c r="B34" s="40" t="s">
        <v>29</v>
      </c>
      <c r="C34" s="13" t="s">
        <v>30</v>
      </c>
      <c r="D34" s="13" t="s">
        <v>31</v>
      </c>
      <c r="E34" s="13" t="s">
        <v>32</v>
      </c>
    </row>
    <row r="35" spans="1:16" ht="15" customHeight="1">
      <c r="A35" s="12" t="s">
        <v>33</v>
      </c>
      <c r="B35" s="37" t="s">
        <v>34</v>
      </c>
      <c r="C35" s="37" t="s">
        <v>35</v>
      </c>
      <c r="D35" s="37" t="s">
        <v>36</v>
      </c>
      <c r="E35" s="37"/>
    </row>
    <row r="36" spans="1:16" ht="15">
      <c r="A36" s="16" t="s">
        <v>37</v>
      </c>
      <c r="B36" s="17">
        <v>260123.196</v>
      </c>
      <c r="C36" s="17">
        <v>117620.291</v>
      </c>
      <c r="D36" s="17">
        <v>41930.552000000003</v>
      </c>
      <c r="E36" s="17">
        <f>SUM(B36:D36)</f>
        <v>419674.03899999999</v>
      </c>
    </row>
    <row r="37" spans="1:16" ht="15">
      <c r="A37" s="16">
        <v>2024</v>
      </c>
      <c r="B37" s="17">
        <v>235206.38399999999</v>
      </c>
      <c r="C37" s="17">
        <v>120236.106</v>
      </c>
      <c r="D37" s="17">
        <v>50555.214</v>
      </c>
      <c r="E37" s="17">
        <f t="shared" ref="E37:E49" si="1">SUM(B37:D37)</f>
        <v>405997.70399999997</v>
      </c>
      <c r="O37" s="21"/>
      <c r="P37" s="4"/>
    </row>
    <row r="38" spans="1:16" ht="15">
      <c r="A38" s="16">
        <v>2023</v>
      </c>
      <c r="B38" s="17">
        <v>210626.272</v>
      </c>
      <c r="C38" s="17">
        <v>100247.399</v>
      </c>
      <c r="D38" s="17">
        <v>37201.536</v>
      </c>
      <c r="E38" s="17">
        <f t="shared" si="1"/>
        <v>348075.20699999999</v>
      </c>
      <c r="O38" s="21"/>
    </row>
    <row r="39" spans="1:16" ht="15">
      <c r="A39" s="16">
        <v>2022</v>
      </c>
      <c r="B39" s="17">
        <v>259514.984</v>
      </c>
      <c r="C39" s="17">
        <v>89779.324999999997</v>
      </c>
      <c r="D39" s="17">
        <v>52122.423999999999</v>
      </c>
      <c r="E39" s="17">
        <f t="shared" si="1"/>
        <v>401416.73300000001</v>
      </c>
    </row>
    <row r="40" spans="1:16" ht="15">
      <c r="A40" s="16">
        <v>2021</v>
      </c>
      <c r="B40" s="17">
        <v>250286.535</v>
      </c>
      <c r="C40" s="17">
        <v>83488.051999999996</v>
      </c>
      <c r="D40" s="17">
        <v>51288.684000000001</v>
      </c>
      <c r="E40" s="17">
        <f t="shared" si="1"/>
        <v>385063.27100000001</v>
      </c>
    </row>
    <row r="41" spans="1:16" ht="15">
      <c r="A41" s="16">
        <v>2020</v>
      </c>
      <c r="B41" s="17">
        <v>254787.14499999999</v>
      </c>
      <c r="C41" s="17">
        <v>61334.302000000003</v>
      </c>
      <c r="D41" s="17">
        <v>41854.843999999997</v>
      </c>
      <c r="E41" s="17">
        <f t="shared" si="1"/>
        <v>357976.29099999997</v>
      </c>
    </row>
    <row r="42" spans="1:16" ht="15">
      <c r="A42" s="16">
        <v>2019</v>
      </c>
      <c r="B42" s="17">
        <v>263587.48800000001</v>
      </c>
      <c r="C42" s="17">
        <v>63701.654999999999</v>
      </c>
      <c r="D42" s="17">
        <v>43213.572</v>
      </c>
      <c r="E42" s="17">
        <f t="shared" si="1"/>
        <v>370502.71500000003</v>
      </c>
    </row>
    <row r="43" spans="1:16" ht="15">
      <c r="A43" s="16">
        <v>2018</v>
      </c>
      <c r="B43" s="17">
        <v>259174.48</v>
      </c>
      <c r="C43" s="17">
        <v>51625.800999999999</v>
      </c>
      <c r="D43" s="17">
        <v>55273.231</v>
      </c>
      <c r="E43" s="17">
        <f t="shared" si="1"/>
        <v>366073.51199999999</v>
      </c>
    </row>
    <row r="44" spans="1:16" ht="15">
      <c r="A44" s="16">
        <v>2017</v>
      </c>
      <c r="B44" s="17">
        <v>272014.92599999998</v>
      </c>
      <c r="C44" s="17">
        <v>56975.368999999999</v>
      </c>
      <c r="D44" s="17">
        <v>42234.142999999996</v>
      </c>
      <c r="E44" s="17">
        <f t="shared" si="1"/>
        <v>371224.43799999997</v>
      </c>
    </row>
    <row r="45" spans="1:16" ht="15">
      <c r="A45" s="16">
        <v>2016</v>
      </c>
      <c r="B45" s="17">
        <v>273950.04300000001</v>
      </c>
      <c r="C45" s="17">
        <v>59332.303999999996</v>
      </c>
      <c r="D45" s="17">
        <v>46980.163</v>
      </c>
      <c r="E45" s="17">
        <f t="shared" si="1"/>
        <v>380262.51</v>
      </c>
    </row>
    <row r="46" spans="1:16" ht="15">
      <c r="A46" s="16">
        <v>2015</v>
      </c>
      <c r="B46" s="17">
        <v>273284.74</v>
      </c>
      <c r="C46" s="17">
        <v>70631.504000000001</v>
      </c>
      <c r="D46" s="17">
        <v>47621.078000000001</v>
      </c>
      <c r="E46" s="17">
        <f t="shared" si="1"/>
        <v>391537.32199999999</v>
      </c>
    </row>
    <row r="47" spans="1:16" ht="15">
      <c r="A47" s="16">
        <v>2014</v>
      </c>
      <c r="B47" s="17">
        <v>249081.92499999999</v>
      </c>
      <c r="C47" s="17">
        <v>62252.313000000002</v>
      </c>
      <c r="D47" s="17">
        <v>51580.260999999999</v>
      </c>
      <c r="E47" s="17">
        <f t="shared" si="1"/>
        <v>362914.49900000001</v>
      </c>
    </row>
    <row r="48" spans="1:16" ht="15">
      <c r="A48" s="16">
        <v>2013</v>
      </c>
      <c r="B48" s="17">
        <v>256597.614</v>
      </c>
      <c r="C48" s="17">
        <v>64070.959000000003</v>
      </c>
      <c r="D48" s="17">
        <v>48178.42</v>
      </c>
      <c r="E48" s="17">
        <f t="shared" si="1"/>
        <v>368846.99299999996</v>
      </c>
    </row>
    <row r="49" spans="1:5" ht="15">
      <c r="A49" s="16">
        <v>2012</v>
      </c>
      <c r="B49" s="17">
        <v>265760.84399999998</v>
      </c>
      <c r="C49" s="17">
        <v>39501.156000000003</v>
      </c>
      <c r="D49" s="17">
        <v>39017.112000000001</v>
      </c>
      <c r="E49" s="17">
        <f t="shared" si="1"/>
        <v>344279.11200000002</v>
      </c>
    </row>
    <row r="50" spans="1:5">
      <c r="B50" s="72"/>
      <c r="E50" s="39"/>
    </row>
    <row r="51" spans="1:5">
      <c r="B51" s="39"/>
      <c r="E51" s="1" t="s">
        <v>47</v>
      </c>
    </row>
    <row r="72" spans="1:15" ht="15">
      <c r="A72" s="102"/>
      <c r="B72" s="102"/>
      <c r="C72" s="102"/>
      <c r="D72" s="22"/>
      <c r="J72" s="23"/>
      <c r="N72" s="23"/>
      <c r="O72" s="23"/>
    </row>
    <row r="73" spans="1:15" ht="15">
      <c r="A73" s="24"/>
      <c r="B73" s="24"/>
      <c r="C73" s="24"/>
      <c r="D73" s="24"/>
      <c r="H73" s="24"/>
      <c r="I73" s="24"/>
      <c r="J73" s="24"/>
      <c r="K73" s="24"/>
    </row>
    <row r="74" spans="1:15" ht="15">
      <c r="A74" s="25"/>
      <c r="B74" s="96"/>
      <c r="C74" s="96"/>
      <c r="D74" s="26"/>
      <c r="E74" s="96"/>
      <c r="F74" s="96"/>
      <c r="G74" s="96"/>
      <c r="H74" s="96"/>
      <c r="I74" s="96"/>
      <c r="J74" s="27"/>
      <c r="K74" s="27"/>
    </row>
    <row r="75" spans="1:15">
      <c r="A75" s="28"/>
      <c r="B75" s="29"/>
      <c r="C75" s="29"/>
      <c r="D75" s="29"/>
      <c r="E75" s="30"/>
      <c r="F75" s="30"/>
      <c r="G75" s="30"/>
      <c r="H75" s="30"/>
      <c r="I75" s="30"/>
      <c r="J75" s="30"/>
      <c r="K75" s="30"/>
    </row>
    <row r="76" spans="1:15">
      <c r="A76" s="8"/>
      <c r="B76" s="31"/>
      <c r="C76" s="31"/>
      <c r="D76" s="31"/>
      <c r="E76" s="31"/>
      <c r="F76" s="31"/>
      <c r="G76" s="31"/>
      <c r="H76" s="31"/>
      <c r="I76" s="31"/>
      <c r="J76" s="31"/>
      <c r="K76" s="31"/>
    </row>
    <row r="77" spans="1:15">
      <c r="A77" s="8"/>
      <c r="B77" s="31"/>
      <c r="C77" s="31"/>
      <c r="D77" s="31"/>
      <c r="E77" s="31"/>
      <c r="F77" s="31"/>
      <c r="G77" s="31"/>
      <c r="H77" s="8"/>
      <c r="I77" s="31"/>
    </row>
    <row r="78" spans="1:15">
      <c r="A78" s="8"/>
      <c r="B78" s="31"/>
      <c r="C78" s="31"/>
      <c r="D78" s="31"/>
      <c r="E78" s="31"/>
      <c r="F78" s="31"/>
      <c r="G78" s="31"/>
      <c r="H78" s="8"/>
      <c r="I78" s="31"/>
      <c r="J78" s="31"/>
      <c r="K78" s="32"/>
    </row>
    <row r="79" spans="1:15">
      <c r="A79" s="8"/>
      <c r="B79" s="31"/>
      <c r="C79" s="31"/>
      <c r="D79" s="31"/>
      <c r="E79" s="31"/>
      <c r="F79" s="31"/>
      <c r="G79" s="31"/>
      <c r="H79" s="8"/>
      <c r="I79" s="31"/>
      <c r="J79" s="32"/>
      <c r="K79" s="32"/>
    </row>
    <row r="80" spans="1:15">
      <c r="A80" s="8"/>
      <c r="B80" s="31"/>
      <c r="C80" s="33"/>
      <c r="D80" s="31"/>
      <c r="E80" s="31"/>
      <c r="F80" s="31"/>
      <c r="G80" s="31"/>
      <c r="H80" s="31"/>
      <c r="I80" s="32"/>
      <c r="J80" s="32"/>
      <c r="K80" s="32"/>
    </row>
    <row r="81" spans="1:11">
      <c r="A81" s="8"/>
      <c r="B81" s="31"/>
      <c r="C81" s="33"/>
      <c r="D81" s="31"/>
      <c r="E81" s="31"/>
      <c r="F81" s="31"/>
      <c r="G81" s="31"/>
      <c r="H81" s="31"/>
      <c r="I81" s="32"/>
      <c r="J81" s="32"/>
      <c r="K81" s="32"/>
    </row>
    <row r="82" spans="1:11">
      <c r="A82" s="8"/>
      <c r="B82" s="31"/>
      <c r="C82" s="33"/>
      <c r="D82" s="31"/>
      <c r="E82" s="31"/>
      <c r="F82" s="31"/>
      <c r="G82" s="31"/>
      <c r="H82" s="31"/>
      <c r="I82" s="32"/>
      <c r="J82" s="32"/>
      <c r="K82" s="32"/>
    </row>
    <row r="83" spans="1:11">
      <c r="A83" s="8"/>
      <c r="B83" s="33"/>
      <c r="C83" s="33"/>
      <c r="E83" s="31"/>
      <c r="F83" s="31"/>
      <c r="G83" s="31"/>
      <c r="I83" s="32"/>
      <c r="J83" s="32"/>
      <c r="K83" s="32"/>
    </row>
    <row r="84" spans="1:11">
      <c r="J84" s="34"/>
    </row>
  </sheetData>
  <mergeCells count="10">
    <mergeCell ref="B74:C74"/>
    <mergeCell ref="E74:G74"/>
    <mergeCell ref="H74:I74"/>
    <mergeCell ref="E15:E16"/>
    <mergeCell ref="B14:E14"/>
    <mergeCell ref="B15:B16"/>
    <mergeCell ref="C15:C16"/>
    <mergeCell ref="D15:D16"/>
    <mergeCell ref="A72:C72"/>
    <mergeCell ref="B33:E33"/>
  </mergeCells>
  <pageMargins left="0.7" right="0.7" top="0.75" bottom="0.75" header="0.3" footer="0.3"/>
  <pageSetup orientation="portrait" horizontalDpi="200" verticalDpi="200" r:id="rId1"/>
  <ignoredErrors>
    <ignoredError sqref="B17:E28 E37:E49" formulaRange="1"/>
    <ignoredError sqref="B35:D3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22467-2F5E-4CA4-A4A4-8850F597173A}">
  <sheetPr>
    <pageSetUpPr autoPageBreaks="0"/>
  </sheetPr>
  <dimension ref="A10:AE79"/>
  <sheetViews>
    <sheetView showGridLines="0" topLeftCell="A7" zoomScaleNormal="100" workbookViewId="0">
      <selection activeCell="B12" sqref="B12"/>
    </sheetView>
  </sheetViews>
  <sheetFormatPr baseColWidth="10" defaultColWidth="8.7265625" defaultRowHeight="14.5"/>
  <cols>
    <col min="1" max="1" width="22.26953125" style="1" customWidth="1"/>
    <col min="2" max="2" width="25.90625" style="1" customWidth="1"/>
    <col min="3" max="4" width="20.26953125" style="1" customWidth="1"/>
    <col min="5" max="5" width="16.54296875" style="1" customWidth="1"/>
    <col min="6" max="17" width="18.54296875" style="1" customWidth="1"/>
    <col min="18" max="18" width="10.453125" style="1" bestFit="1" customWidth="1"/>
    <col min="19" max="19" width="9.54296875" style="1" bestFit="1" customWidth="1"/>
    <col min="20" max="20" width="8.7265625" style="1"/>
    <col min="21" max="21" width="9.54296875" style="1" bestFit="1" customWidth="1"/>
    <col min="22" max="16384" width="8.7265625" style="1"/>
  </cols>
  <sheetData>
    <row r="10" spans="1:31" ht="21">
      <c r="R10" s="2"/>
    </row>
    <row r="11" spans="1:31">
      <c r="R11" s="65"/>
      <c r="S11" s="65"/>
      <c r="T11" s="65"/>
      <c r="U11" s="65"/>
      <c r="V11" s="65"/>
      <c r="W11" s="65"/>
      <c r="X11" s="65"/>
      <c r="Y11" s="65"/>
      <c r="Z11" s="65"/>
      <c r="AA11" s="65"/>
      <c r="AB11" s="65"/>
      <c r="AC11" s="65"/>
    </row>
    <row r="12" spans="1:31" ht="15">
      <c r="A12" s="16" t="s">
        <v>48</v>
      </c>
      <c r="B12" s="66"/>
      <c r="C12" s="66"/>
      <c r="D12" s="66"/>
      <c r="E12" s="66"/>
      <c r="F12" s="66"/>
      <c r="G12" s="66"/>
      <c r="H12" s="66"/>
      <c r="I12" s="66"/>
      <c r="J12" s="66"/>
      <c r="K12" s="65"/>
      <c r="L12" s="65"/>
      <c r="M12" s="65"/>
      <c r="N12" s="65"/>
      <c r="O12" s="67"/>
      <c r="P12" s="67"/>
      <c r="Q12" s="67"/>
      <c r="R12" s="65"/>
      <c r="S12" s="65"/>
      <c r="T12" s="65"/>
      <c r="U12" s="65"/>
      <c r="V12" s="65"/>
      <c r="W12" s="65"/>
      <c r="X12" s="65"/>
      <c r="Y12" s="65"/>
      <c r="Z12" s="65"/>
      <c r="AA12" s="65"/>
      <c r="AB12" s="65"/>
      <c r="AC12" s="65"/>
      <c r="AE12" s="65"/>
    </row>
    <row r="13" spans="1:31" ht="4.5" customHeight="1">
      <c r="A13" s="68"/>
      <c r="B13" s="68"/>
      <c r="C13" s="68"/>
      <c r="D13" s="68"/>
      <c r="E13" s="66"/>
      <c r="J13" s="66"/>
      <c r="K13" s="66"/>
      <c r="L13" s="66"/>
      <c r="M13" s="66"/>
      <c r="N13" s="66"/>
      <c r="O13" s="8"/>
      <c r="P13" s="8"/>
      <c r="Q13" s="8"/>
      <c r="R13" s="8"/>
      <c r="S13" s="8"/>
      <c r="T13" s="8"/>
      <c r="U13" s="8"/>
      <c r="V13" s="8"/>
      <c r="W13" s="8"/>
      <c r="X13" s="8"/>
      <c r="Y13" s="8"/>
      <c r="Z13" s="8"/>
      <c r="AA13" s="8"/>
      <c r="AB13" s="8"/>
      <c r="AC13" s="8"/>
    </row>
    <row r="14" spans="1:31" ht="23.5" customHeight="1">
      <c r="A14" s="70"/>
      <c r="B14" s="103" t="s">
        <v>54</v>
      </c>
      <c r="C14" s="103"/>
      <c r="D14" s="103"/>
      <c r="E14" s="11"/>
      <c r="J14" s="43"/>
      <c r="K14" s="43"/>
      <c r="L14" s="43"/>
      <c r="M14" s="43"/>
      <c r="N14" s="43"/>
      <c r="O14" s="10"/>
      <c r="P14" s="10"/>
      <c r="Q14" s="10"/>
      <c r="R14" s="11"/>
      <c r="S14" s="11"/>
      <c r="T14" s="11"/>
      <c r="U14" s="11"/>
      <c r="V14" s="11"/>
      <c r="W14" s="11"/>
      <c r="X14" s="10"/>
      <c r="Y14" s="10"/>
      <c r="Z14" s="10"/>
      <c r="AA14" s="10"/>
      <c r="AB14" s="10"/>
      <c r="AC14" s="10"/>
    </row>
    <row r="15" spans="1:31">
      <c r="A15" s="12" t="s">
        <v>55</v>
      </c>
      <c r="B15" s="89" t="s">
        <v>56</v>
      </c>
      <c r="C15" s="13" t="s">
        <v>57</v>
      </c>
      <c r="D15" s="13" t="s">
        <v>58</v>
      </c>
      <c r="E15" s="15"/>
      <c r="J15" s="43"/>
      <c r="K15" s="43"/>
      <c r="L15" s="43"/>
      <c r="M15" s="43"/>
      <c r="N15" s="43"/>
      <c r="O15" s="14"/>
      <c r="P15" s="14"/>
      <c r="Q15" s="14"/>
      <c r="R15" s="15"/>
      <c r="S15" s="15"/>
      <c r="T15" s="15"/>
      <c r="U15" s="15"/>
      <c r="V15" s="15"/>
      <c r="W15" s="15"/>
      <c r="X15" s="14"/>
      <c r="Y15" s="14"/>
      <c r="Z15" s="14"/>
      <c r="AA15" s="14"/>
      <c r="AB15" s="14"/>
      <c r="AC15" s="14"/>
    </row>
    <row r="16" spans="1:31" ht="15">
      <c r="A16" s="16" t="s">
        <v>59</v>
      </c>
      <c r="B16" s="17">
        <f>AVERAGE(B35:B37)</f>
        <v>405194.33333333331</v>
      </c>
      <c r="C16" s="17">
        <f>AVERAGE(C35:C37)</f>
        <v>80034.333333333328</v>
      </c>
      <c r="D16" s="17">
        <f>AVERAGE(D35:D37)</f>
        <v>7028.333333333333</v>
      </c>
      <c r="E16" s="17"/>
      <c r="N16" s="17"/>
      <c r="O16" s="17"/>
      <c r="P16" s="17"/>
      <c r="Q16" s="17"/>
      <c r="R16" s="17"/>
      <c r="S16" s="17"/>
      <c r="T16" s="17"/>
      <c r="U16" s="17"/>
      <c r="V16" s="17"/>
      <c r="W16" s="17"/>
      <c r="X16" s="17"/>
      <c r="Y16" s="17"/>
      <c r="Z16" s="17"/>
      <c r="AA16" s="17"/>
      <c r="AB16" s="17"/>
      <c r="AC16" s="17"/>
      <c r="AD16" s="19"/>
      <c r="AE16" s="19"/>
    </row>
    <row r="17" spans="1:31" ht="15">
      <c r="A17" s="16">
        <v>2024</v>
      </c>
      <c r="B17" s="17">
        <f>AVERAGE(B36:B38)</f>
        <v>385632.66666666669</v>
      </c>
      <c r="C17" s="17">
        <f>AVERAGE(C36:C38)</f>
        <v>82928.333333333328</v>
      </c>
      <c r="D17" s="17">
        <f>AVERAGE(D36:D38)</f>
        <v>5443</v>
      </c>
      <c r="E17" s="17"/>
      <c r="N17" s="17"/>
      <c r="O17" s="17"/>
      <c r="P17" s="17"/>
      <c r="Q17" s="17"/>
      <c r="R17" s="17"/>
      <c r="S17" s="17"/>
      <c r="T17" s="17"/>
      <c r="U17" s="17"/>
      <c r="V17" s="17"/>
      <c r="W17" s="17"/>
      <c r="X17" s="17"/>
      <c r="Y17" s="17"/>
      <c r="Z17" s="17"/>
      <c r="AA17" s="17"/>
      <c r="AB17" s="17"/>
      <c r="AC17" s="17"/>
      <c r="AD17" s="19"/>
      <c r="AE17" s="19"/>
    </row>
    <row r="18" spans="1:31" ht="15">
      <c r="A18" s="16">
        <v>2023</v>
      </c>
      <c r="B18" s="17">
        <f>AVERAGE(B37:B39)</f>
        <v>419767.66666666669</v>
      </c>
      <c r="C18" s="17">
        <f>AVERAGE(C37:C39)</f>
        <v>83793.333333333328</v>
      </c>
      <c r="D18" s="17">
        <f>AVERAGE(D37:D39)</f>
        <v>5030.333333333333</v>
      </c>
      <c r="E18" s="17"/>
      <c r="N18" s="17"/>
      <c r="O18" s="17"/>
      <c r="P18" s="17"/>
      <c r="Q18" s="17"/>
      <c r="R18" s="20"/>
      <c r="S18" s="20"/>
      <c r="T18" s="20"/>
      <c r="U18" s="20"/>
      <c r="V18" s="20"/>
      <c r="W18" s="20"/>
      <c r="X18" s="20"/>
      <c r="Y18" s="20"/>
      <c r="Z18" s="20"/>
      <c r="AA18" s="20"/>
      <c r="AB18" s="20"/>
      <c r="AC18" s="20"/>
      <c r="AD18" s="19"/>
      <c r="AE18" s="19"/>
    </row>
    <row r="19" spans="1:31" ht="15">
      <c r="A19" s="16">
        <v>2022</v>
      </c>
      <c r="B19" s="17">
        <f>AVERAGE(B38:B40)</f>
        <v>472633.66666666669</v>
      </c>
      <c r="C19" s="17">
        <f>AVERAGE(C38:C40)</f>
        <v>85724</v>
      </c>
      <c r="D19" s="17">
        <f>AVERAGE(D38:D40)</f>
        <v>4678</v>
      </c>
      <c r="E19" s="17"/>
      <c r="N19" s="17"/>
      <c r="O19" s="17"/>
      <c r="P19" s="17"/>
      <c r="Q19" s="17"/>
      <c r="R19" s="20"/>
      <c r="S19" s="20"/>
      <c r="T19" s="20"/>
      <c r="U19" s="20"/>
      <c r="V19" s="20"/>
      <c r="W19" s="20"/>
      <c r="X19" s="20"/>
      <c r="Y19" s="20"/>
      <c r="Z19" s="20"/>
      <c r="AA19" s="20"/>
      <c r="AB19" s="20"/>
      <c r="AC19" s="20"/>
      <c r="AD19" s="19"/>
      <c r="AE19" s="19"/>
    </row>
    <row r="20" spans="1:31" ht="15">
      <c r="A20" s="16">
        <v>2021</v>
      </c>
      <c r="B20" s="17">
        <f>AVERAGE(B39:B41)</f>
        <v>496129.33333333331</v>
      </c>
      <c r="C20" s="17">
        <f>AVERAGE(C39:C41)</f>
        <v>77652</v>
      </c>
      <c r="D20" s="17">
        <f>AVERAGE(D39:D41)</f>
        <v>4869.666666666667</v>
      </c>
      <c r="E20" s="17"/>
      <c r="N20" s="17"/>
      <c r="O20" s="17"/>
      <c r="P20" s="17"/>
      <c r="Q20" s="17"/>
      <c r="R20" s="20"/>
      <c r="S20" s="20"/>
      <c r="T20" s="20"/>
      <c r="U20" s="20"/>
      <c r="V20" s="20"/>
      <c r="W20" s="20"/>
      <c r="X20" s="20"/>
      <c r="Y20" s="20"/>
      <c r="Z20" s="20"/>
      <c r="AA20" s="20"/>
      <c r="AB20" s="20"/>
      <c r="AC20" s="20"/>
      <c r="AD20" s="19"/>
      <c r="AE20" s="19"/>
    </row>
    <row r="21" spans="1:31" ht="15">
      <c r="A21" s="16">
        <v>2020</v>
      </c>
      <c r="B21" s="17">
        <f>AVERAGE(B40:B42)</f>
        <v>492353.66666666669</v>
      </c>
      <c r="C21" s="17">
        <f>AVERAGE(C40:C42)</f>
        <v>77801.333333333328</v>
      </c>
      <c r="D21" s="17">
        <f>AVERAGE(D40:D42)</f>
        <v>4536</v>
      </c>
      <c r="E21" s="17"/>
      <c r="N21" s="17"/>
      <c r="O21" s="17"/>
      <c r="P21" s="17"/>
      <c r="Q21" s="17"/>
      <c r="R21" s="20"/>
      <c r="S21" s="20"/>
      <c r="T21" s="20"/>
      <c r="U21" s="20"/>
      <c r="V21" s="20"/>
      <c r="W21" s="20"/>
      <c r="X21" s="20"/>
      <c r="Y21" s="20"/>
      <c r="Z21" s="20"/>
      <c r="AA21" s="20"/>
      <c r="AB21" s="20"/>
      <c r="AC21" s="20"/>
      <c r="AD21" s="19"/>
      <c r="AE21" s="19"/>
    </row>
    <row r="22" spans="1:31" ht="15">
      <c r="A22" s="16">
        <v>2019</v>
      </c>
      <c r="B22" s="17">
        <f>AVERAGE(B41:B43)</f>
        <v>473861.66666666669</v>
      </c>
      <c r="C22" s="17">
        <f>AVERAGE(C41:C43)</f>
        <v>74311</v>
      </c>
      <c r="D22" s="17">
        <f>AVERAGE(D41:D43)</f>
        <v>4910.666666666667</v>
      </c>
      <c r="E22" s="17"/>
      <c r="S22" s="20"/>
      <c r="T22" s="20"/>
      <c r="U22" s="20"/>
      <c r="V22" s="20"/>
      <c r="W22" s="20"/>
      <c r="AD22" s="19"/>
      <c r="AE22" s="19"/>
    </row>
    <row r="23" spans="1:31" ht="15">
      <c r="A23" s="16">
        <v>2018</v>
      </c>
      <c r="B23" s="17">
        <f>AVERAGE(B42:B44)</f>
        <v>448472.33333333331</v>
      </c>
      <c r="C23" s="17">
        <f>AVERAGE(C42:C44)</f>
        <v>75663.333333333328</v>
      </c>
      <c r="D23" s="17">
        <f>AVERAGE(D42:D44)</f>
        <v>4627.333333333333</v>
      </c>
      <c r="E23" s="17"/>
      <c r="N23" s="17"/>
      <c r="O23" s="17"/>
      <c r="P23" s="17"/>
      <c r="Q23" s="17"/>
      <c r="R23" s="20"/>
      <c r="S23" s="20"/>
      <c r="T23" s="20"/>
      <c r="U23" s="20"/>
      <c r="V23" s="20"/>
      <c r="W23" s="20"/>
      <c r="AD23" s="19"/>
      <c r="AE23" s="19"/>
    </row>
    <row r="24" spans="1:31" ht="15">
      <c r="A24" s="16">
        <v>2017</v>
      </c>
      <c r="B24" s="17">
        <f>AVERAGE(B43:B45)</f>
        <v>459744.33333333331</v>
      </c>
      <c r="C24" s="17">
        <f>AVERAGE(C43:C45)</f>
        <v>78838.666666666672</v>
      </c>
      <c r="D24" s="17">
        <f>AVERAGE(D43:D45)</f>
        <v>4732</v>
      </c>
      <c r="E24" s="17"/>
      <c r="N24" s="17"/>
      <c r="O24" s="17"/>
      <c r="P24" s="17"/>
      <c r="Q24" s="17"/>
      <c r="R24" s="20"/>
      <c r="S24" s="20"/>
      <c r="T24" s="20"/>
      <c r="U24" s="20"/>
      <c r="V24" s="20"/>
      <c r="W24" s="20"/>
      <c r="AD24" s="19"/>
      <c r="AE24" s="19"/>
    </row>
    <row r="25" spans="1:31" ht="15">
      <c r="A25" s="16">
        <v>2016</v>
      </c>
      <c r="B25" s="17">
        <f>AVERAGE(B44:B46)</f>
        <v>488983.66666666669</v>
      </c>
      <c r="C25" s="17">
        <f>AVERAGE(C44:C46)</f>
        <v>84283</v>
      </c>
      <c r="D25" s="17">
        <f>AVERAGE(D44:D46)</f>
        <v>4145.333333333333</v>
      </c>
      <c r="E25" s="17"/>
      <c r="N25" s="17"/>
      <c r="O25" s="17"/>
      <c r="P25" s="17"/>
      <c r="Q25" s="17"/>
      <c r="R25" s="17"/>
      <c r="S25" s="17"/>
      <c r="U25" s="19"/>
    </row>
    <row r="26" spans="1:31" ht="15">
      <c r="A26" s="16">
        <v>2015</v>
      </c>
      <c r="B26" s="17">
        <f>AVERAGE(B45:B47)</f>
        <v>496707.66666666669</v>
      </c>
      <c r="C26" s="17">
        <f>AVERAGE(C45:C47)</f>
        <v>84486.46666666666</v>
      </c>
      <c r="D26" s="17">
        <f>AVERAGE(D45:D47)</f>
        <v>3829.6666666666665</v>
      </c>
      <c r="E26" s="17"/>
      <c r="N26" s="17"/>
      <c r="O26" s="17"/>
      <c r="P26" s="17"/>
      <c r="Q26" s="17"/>
      <c r="R26" s="17"/>
      <c r="S26" s="17"/>
      <c r="U26" s="19"/>
    </row>
    <row r="27" spans="1:31" ht="15">
      <c r="A27" s="16">
        <v>2014</v>
      </c>
      <c r="B27" s="17">
        <f>AVERAGE(B46:B48)</f>
        <v>509138.66666666669</v>
      </c>
      <c r="C27" s="17">
        <f>AVERAGE(C46:C48)</f>
        <v>78477.46666666666</v>
      </c>
      <c r="D27" s="17">
        <f>AVERAGE(D46:D48)</f>
        <v>3495</v>
      </c>
      <c r="E27" s="17"/>
      <c r="N27" s="17"/>
      <c r="O27" s="17"/>
      <c r="P27" s="17"/>
      <c r="Q27" s="17"/>
      <c r="R27" s="17"/>
      <c r="S27" s="17"/>
    </row>
    <row r="28" spans="1:31" ht="15">
      <c r="A28" s="85" t="s">
        <v>60</v>
      </c>
      <c r="B28" s="87">
        <f>B16/B27-1</f>
        <v>-0.20415721715629542</v>
      </c>
      <c r="C28" s="87">
        <f>C16/C27-1</f>
        <v>1.9838390977622522E-2</v>
      </c>
      <c r="D28" s="88">
        <f>D16/D27-1</f>
        <v>1.0109680495946591</v>
      </c>
      <c r="E28" s="17"/>
      <c r="M28" s="17"/>
      <c r="N28" s="17"/>
      <c r="O28" s="17"/>
      <c r="P28" s="17"/>
      <c r="Q28" s="17"/>
      <c r="R28" s="17"/>
      <c r="S28" s="17"/>
    </row>
    <row r="29" spans="1:31" ht="15">
      <c r="E29" s="17"/>
      <c r="M29" s="17"/>
      <c r="N29" s="17"/>
      <c r="O29" s="17"/>
      <c r="P29" s="17"/>
      <c r="Q29" s="17"/>
      <c r="R29" s="17"/>
      <c r="S29" s="17"/>
    </row>
    <row r="30" spans="1:31" ht="15">
      <c r="G30" s="19"/>
      <c r="M30" s="17"/>
      <c r="N30" s="17"/>
      <c r="O30" s="17"/>
      <c r="P30" s="17"/>
      <c r="Q30" s="17"/>
      <c r="R30" s="17"/>
      <c r="S30" s="17"/>
    </row>
    <row r="31" spans="1:31" ht="4.5" customHeight="1">
      <c r="A31" s="68"/>
      <c r="B31" s="68"/>
      <c r="C31" s="68"/>
      <c r="D31" s="68"/>
      <c r="G31" s="73"/>
      <c r="T31" s="69"/>
      <c r="U31" s="65"/>
    </row>
    <row r="32" spans="1:31" ht="15">
      <c r="A32" s="9"/>
      <c r="B32" s="97" t="s">
        <v>200</v>
      </c>
      <c r="C32" s="97"/>
      <c r="D32" s="97"/>
      <c r="T32" s="69"/>
    </row>
    <row r="33" spans="1:20" ht="15">
      <c r="A33" s="9"/>
      <c r="B33" s="70"/>
      <c r="C33" s="70"/>
      <c r="D33" s="70"/>
      <c r="T33" s="69"/>
    </row>
    <row r="34" spans="1:20">
      <c r="A34" s="12" t="s">
        <v>49</v>
      </c>
      <c r="B34" s="89" t="s">
        <v>50</v>
      </c>
      <c r="C34" s="13" t="s">
        <v>51</v>
      </c>
      <c r="D34" s="13" t="s">
        <v>52</v>
      </c>
    </row>
    <row r="35" spans="1:20" ht="15">
      <c r="A35" s="16" t="s">
        <v>53</v>
      </c>
      <c r="B35" s="17">
        <v>468948</v>
      </c>
      <c r="C35" s="17">
        <v>83377</v>
      </c>
      <c r="D35" s="17">
        <v>9531</v>
      </c>
    </row>
    <row r="36" spans="1:20" ht="15">
      <c r="A36" s="16">
        <v>2024</v>
      </c>
      <c r="B36" s="17">
        <v>347405</v>
      </c>
      <c r="C36" s="17">
        <v>74435</v>
      </c>
      <c r="D36" s="17">
        <v>5979</v>
      </c>
    </row>
    <row r="37" spans="1:20" ht="15">
      <c r="A37" s="16">
        <v>2023</v>
      </c>
      <c r="B37" s="17">
        <v>399230</v>
      </c>
      <c r="C37" s="17">
        <v>82291</v>
      </c>
      <c r="D37" s="17">
        <v>5575</v>
      </c>
    </row>
    <row r="38" spans="1:20" ht="15">
      <c r="A38" s="16">
        <v>2022</v>
      </c>
      <c r="B38" s="17">
        <v>410263</v>
      </c>
      <c r="C38" s="17">
        <v>92059</v>
      </c>
      <c r="D38" s="17">
        <v>4775</v>
      </c>
    </row>
    <row r="39" spans="1:20" ht="15">
      <c r="A39" s="16">
        <v>2021</v>
      </c>
      <c r="B39" s="17">
        <v>449810</v>
      </c>
      <c r="C39" s="17">
        <v>77030</v>
      </c>
      <c r="D39" s="17">
        <v>4741</v>
      </c>
    </row>
    <row r="40" spans="1:20" ht="15">
      <c r="A40" s="16">
        <v>2020</v>
      </c>
      <c r="B40" s="17">
        <v>557828</v>
      </c>
      <c r="C40" s="17">
        <v>88083</v>
      </c>
      <c r="D40" s="17">
        <v>4518</v>
      </c>
    </row>
    <row r="41" spans="1:20" ht="15">
      <c r="A41" s="16">
        <v>2019</v>
      </c>
      <c r="B41" s="17">
        <v>480750</v>
      </c>
      <c r="C41" s="17">
        <v>67843</v>
      </c>
      <c r="D41" s="17">
        <v>5350</v>
      </c>
    </row>
    <row r="42" spans="1:20" ht="15">
      <c r="A42" s="16">
        <v>2018</v>
      </c>
      <c r="B42" s="17">
        <v>438483</v>
      </c>
      <c r="C42" s="17">
        <v>77478</v>
      </c>
      <c r="D42" s="17">
        <v>3740</v>
      </c>
    </row>
    <row r="43" spans="1:20" ht="15">
      <c r="A43" s="16">
        <v>2017</v>
      </c>
      <c r="B43" s="17">
        <v>502352</v>
      </c>
      <c r="C43" s="17">
        <v>77612</v>
      </c>
      <c r="D43" s="17">
        <v>5642</v>
      </c>
    </row>
    <row r="44" spans="1:20" ht="15">
      <c r="A44" s="16">
        <v>2016</v>
      </c>
      <c r="B44" s="17">
        <v>404582</v>
      </c>
      <c r="C44" s="17">
        <v>71900</v>
      </c>
      <c r="D44" s="17">
        <v>4500</v>
      </c>
    </row>
    <row r="45" spans="1:20" ht="15">
      <c r="A45" s="16">
        <v>2015</v>
      </c>
      <c r="B45" s="17">
        <v>472299</v>
      </c>
      <c r="C45" s="17">
        <v>87004</v>
      </c>
      <c r="D45" s="17">
        <v>4054</v>
      </c>
    </row>
    <row r="46" spans="1:20" ht="15">
      <c r="A46" s="16">
        <v>2014</v>
      </c>
      <c r="B46" s="17">
        <v>590070</v>
      </c>
      <c r="C46" s="17">
        <v>93945</v>
      </c>
      <c r="D46" s="17">
        <v>3882</v>
      </c>
    </row>
    <row r="47" spans="1:20" ht="15">
      <c r="A47" s="16">
        <v>2013</v>
      </c>
      <c r="B47" s="17">
        <v>427754</v>
      </c>
      <c r="C47" s="17">
        <v>72510.399999999994</v>
      </c>
      <c r="D47" s="17">
        <v>3553</v>
      </c>
    </row>
    <row r="48" spans="1:20" ht="15">
      <c r="A48" s="16">
        <v>2012</v>
      </c>
      <c r="B48" s="17">
        <v>509592</v>
      </c>
      <c r="C48" s="17">
        <v>68977</v>
      </c>
      <c r="D48" s="17">
        <v>3050</v>
      </c>
    </row>
    <row r="67" spans="1:18" ht="15">
      <c r="A67" s="102"/>
      <c r="B67" s="102"/>
      <c r="C67" s="102"/>
      <c r="D67" s="102"/>
      <c r="E67" s="102"/>
      <c r="F67" s="102"/>
      <c r="G67" s="102"/>
      <c r="H67" s="22"/>
      <c r="M67" s="23"/>
      <c r="Q67" s="23"/>
      <c r="R67" s="23"/>
    </row>
    <row r="68" spans="1:18" ht="15">
      <c r="A68" s="24"/>
      <c r="B68" s="24"/>
      <c r="C68" s="24"/>
      <c r="D68" s="24"/>
      <c r="E68" s="24"/>
      <c r="F68" s="24"/>
      <c r="G68" s="24"/>
      <c r="H68" s="24"/>
      <c r="K68" s="24"/>
      <c r="L68" s="24"/>
      <c r="M68" s="24"/>
      <c r="N68" s="24"/>
    </row>
    <row r="69" spans="1:18" ht="15">
      <c r="A69" s="25"/>
      <c r="B69" s="96"/>
      <c r="C69" s="96"/>
      <c r="D69" s="96"/>
      <c r="E69" s="96"/>
      <c r="F69" s="96"/>
      <c r="G69" s="96"/>
      <c r="H69" s="26"/>
      <c r="I69" s="96"/>
      <c r="J69" s="96"/>
      <c r="K69" s="96"/>
      <c r="L69" s="96"/>
      <c r="M69" s="27"/>
      <c r="N69" s="27"/>
    </row>
    <row r="70" spans="1:18">
      <c r="A70" s="28"/>
      <c r="B70" s="29"/>
      <c r="C70" s="29"/>
      <c r="D70" s="29"/>
      <c r="E70" s="29"/>
      <c r="F70" s="29"/>
      <c r="G70" s="29"/>
      <c r="H70" s="29"/>
      <c r="I70" s="30"/>
      <c r="J70" s="30"/>
      <c r="K70" s="30"/>
      <c r="L70" s="30"/>
      <c r="M70" s="30"/>
      <c r="N70" s="30"/>
    </row>
    <row r="71" spans="1:18">
      <c r="A71" s="8"/>
      <c r="B71" s="31"/>
      <c r="C71" s="31"/>
      <c r="D71" s="31"/>
      <c r="E71" s="31"/>
      <c r="F71" s="31"/>
      <c r="G71" s="31"/>
      <c r="H71" s="31"/>
      <c r="I71" s="31"/>
      <c r="J71" s="31"/>
      <c r="K71" s="31"/>
      <c r="L71" s="31"/>
      <c r="M71" s="31"/>
      <c r="N71" s="31"/>
    </row>
    <row r="72" spans="1:18">
      <c r="A72" s="8"/>
      <c r="B72" s="31"/>
      <c r="C72" s="31"/>
      <c r="D72" s="31"/>
      <c r="E72" s="31"/>
      <c r="F72" s="31"/>
      <c r="G72" s="31"/>
      <c r="H72" s="31"/>
      <c r="I72" s="31"/>
      <c r="J72" s="31"/>
      <c r="K72" s="8"/>
      <c r="L72" s="31"/>
    </row>
    <row r="73" spans="1:18">
      <c r="A73" s="8"/>
      <c r="B73" s="31"/>
      <c r="C73" s="31"/>
      <c r="D73" s="31"/>
      <c r="E73" s="31"/>
      <c r="F73" s="31"/>
      <c r="G73" s="31"/>
      <c r="H73" s="31"/>
      <c r="I73" s="31"/>
      <c r="J73" s="31"/>
      <c r="K73" s="8"/>
      <c r="L73" s="31"/>
      <c r="M73" s="31"/>
      <c r="N73" s="32"/>
    </row>
    <row r="74" spans="1:18">
      <c r="A74" s="8"/>
      <c r="B74" s="31"/>
      <c r="C74" s="31"/>
      <c r="D74" s="31"/>
      <c r="E74" s="31"/>
      <c r="F74" s="31"/>
      <c r="G74" s="31"/>
      <c r="H74" s="31"/>
      <c r="I74" s="31"/>
      <c r="J74" s="31"/>
      <c r="K74" s="8"/>
      <c r="L74" s="31"/>
      <c r="M74" s="32"/>
      <c r="N74" s="32"/>
    </row>
    <row r="75" spans="1:18">
      <c r="A75" s="8"/>
      <c r="B75" s="31"/>
      <c r="C75" s="31"/>
      <c r="D75" s="31"/>
      <c r="E75" s="31"/>
      <c r="F75" s="31"/>
      <c r="G75" s="33"/>
      <c r="H75" s="31"/>
      <c r="I75" s="31"/>
      <c r="J75" s="31"/>
      <c r="K75" s="31"/>
      <c r="L75" s="32"/>
      <c r="M75" s="32"/>
      <c r="N75" s="32"/>
    </row>
    <row r="76" spans="1:18">
      <c r="A76" s="8"/>
      <c r="B76" s="31"/>
      <c r="C76" s="31"/>
      <c r="D76" s="31"/>
      <c r="E76" s="31"/>
      <c r="F76" s="31"/>
      <c r="G76" s="33"/>
      <c r="H76" s="31"/>
      <c r="I76" s="31"/>
      <c r="J76" s="31"/>
      <c r="K76" s="31"/>
      <c r="L76" s="32"/>
      <c r="M76" s="32"/>
      <c r="N76" s="32"/>
    </row>
    <row r="77" spans="1:18">
      <c r="A77" s="8"/>
      <c r="B77" s="31"/>
      <c r="C77" s="31"/>
      <c r="D77" s="31"/>
      <c r="E77" s="31"/>
      <c r="F77" s="31"/>
      <c r="G77" s="33"/>
      <c r="H77" s="31"/>
      <c r="I77" s="31"/>
      <c r="J77" s="31"/>
      <c r="K77" s="31"/>
      <c r="L77" s="32"/>
      <c r="M77" s="32"/>
      <c r="N77" s="32"/>
    </row>
    <row r="78" spans="1:18">
      <c r="A78" s="8"/>
      <c r="B78" s="33"/>
      <c r="C78" s="33"/>
      <c r="D78" s="33"/>
      <c r="E78" s="33"/>
      <c r="F78" s="33"/>
      <c r="G78" s="33"/>
      <c r="I78" s="31"/>
      <c r="J78" s="31"/>
      <c r="L78" s="32"/>
      <c r="M78" s="32"/>
      <c r="N78" s="32"/>
    </row>
    <row r="79" spans="1:18">
      <c r="M79" s="34"/>
    </row>
  </sheetData>
  <mergeCells count="6">
    <mergeCell ref="A67:G67"/>
    <mergeCell ref="B69:G69"/>
    <mergeCell ref="I69:J69"/>
    <mergeCell ref="K69:L69"/>
    <mergeCell ref="B14:D14"/>
    <mergeCell ref="B32:D32"/>
  </mergeCells>
  <pageMargins left="0.7" right="0.7" top="0.75" bottom="0.75" header="0.3" footer="0.3"/>
  <pageSetup orientation="portrait" horizontalDpi="200" verticalDpi="200" r:id="rId1"/>
  <ignoredErrors>
    <ignoredError sqref="B16:D2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A20B3-D004-4060-BFBE-8E5CD7A0ED37}">
  <sheetPr codeName="Tabelle3">
    <pageSetUpPr autoPageBreaks="0"/>
  </sheetPr>
  <dimension ref="A10:AB140"/>
  <sheetViews>
    <sheetView showGridLines="0" tabSelected="1" zoomScaleNormal="100" workbookViewId="0">
      <selection activeCell="B12" sqref="B12"/>
    </sheetView>
  </sheetViews>
  <sheetFormatPr baseColWidth="10" defaultColWidth="8.7265625" defaultRowHeight="14.5"/>
  <cols>
    <col min="1" max="1" width="22.26953125" style="1" customWidth="1"/>
    <col min="2" max="2" width="27.81640625" style="1" customWidth="1"/>
    <col min="3" max="3" width="28.26953125" style="1" customWidth="1"/>
    <col min="4" max="6" width="28" style="1" customWidth="1"/>
    <col min="7" max="7" width="2.7265625" style="1" customWidth="1"/>
    <col min="8" max="14" width="18.54296875" style="1" customWidth="1"/>
    <col min="15" max="15" width="10.453125" style="1" bestFit="1" customWidth="1"/>
    <col min="16" max="16" width="9.54296875" style="1" bestFit="1" customWidth="1"/>
    <col min="17" max="17" width="8.7265625" style="1"/>
    <col min="18" max="18" width="9.54296875" style="1" bestFit="1" customWidth="1"/>
    <col min="19" max="16384" width="8.7265625" style="1"/>
  </cols>
  <sheetData>
    <row r="10" spans="1:28" ht="21">
      <c r="O10" s="2"/>
    </row>
    <row r="11" spans="1:28">
      <c r="K11" s="3"/>
      <c r="O11" s="4"/>
      <c r="P11" s="4"/>
      <c r="Q11" s="4"/>
      <c r="R11" s="4"/>
      <c r="S11" s="4"/>
      <c r="T11" s="4"/>
      <c r="U11" s="4"/>
      <c r="V11" s="4"/>
      <c r="W11" s="4"/>
      <c r="X11" s="4"/>
      <c r="Y11" s="4"/>
      <c r="Z11" s="4"/>
    </row>
    <row r="12" spans="1:28" ht="15">
      <c r="A12" s="16" t="s">
        <v>61</v>
      </c>
      <c r="B12" s="5"/>
      <c r="C12" s="5"/>
      <c r="D12" s="5"/>
      <c r="E12" s="5"/>
      <c r="F12" s="5"/>
      <c r="G12" s="5"/>
      <c r="H12" s="5"/>
      <c r="I12" s="4"/>
      <c r="J12" s="4"/>
      <c r="K12" s="4"/>
      <c r="L12" s="6"/>
      <c r="M12" s="6"/>
      <c r="N12" s="6"/>
      <c r="O12" s="4"/>
      <c r="P12" s="4"/>
      <c r="Q12" s="4"/>
      <c r="R12" s="4"/>
      <c r="S12" s="4"/>
      <c r="T12" s="4"/>
      <c r="U12" s="4"/>
      <c r="V12" s="4"/>
      <c r="W12" s="4"/>
      <c r="X12" s="4"/>
      <c r="Y12" s="4"/>
      <c r="Z12" s="4"/>
      <c r="AB12" s="4"/>
    </row>
    <row r="13" spans="1:28" ht="4.5" customHeight="1">
      <c r="A13" s="7"/>
      <c r="B13" s="7"/>
      <c r="C13" s="7"/>
      <c r="D13" s="7"/>
      <c r="E13" s="7"/>
      <c r="F13" s="7"/>
      <c r="G13" s="5"/>
      <c r="H13" s="7"/>
      <c r="I13" s="7"/>
      <c r="J13" s="7"/>
      <c r="K13" s="5"/>
      <c r="L13" s="8"/>
      <c r="M13" s="8"/>
      <c r="N13" s="8"/>
      <c r="O13" s="8"/>
      <c r="P13" s="8"/>
      <c r="Q13" s="8"/>
      <c r="R13" s="8"/>
      <c r="S13" s="8"/>
      <c r="T13" s="8"/>
      <c r="U13" s="8"/>
      <c r="V13" s="8"/>
      <c r="W13" s="8"/>
      <c r="X13" s="8"/>
      <c r="Y13" s="8"/>
      <c r="Z13" s="8"/>
    </row>
    <row r="14" spans="1:28" ht="15">
      <c r="A14" s="42" t="s">
        <v>62</v>
      </c>
      <c r="B14" s="103" t="s">
        <v>63</v>
      </c>
      <c r="C14" s="103"/>
      <c r="D14" s="103"/>
      <c r="E14" s="103"/>
      <c r="F14" s="103"/>
      <c r="G14" s="43"/>
      <c r="H14" s="42" t="s">
        <v>64</v>
      </c>
      <c r="I14" s="103" t="s">
        <v>65</v>
      </c>
      <c r="J14" s="103"/>
      <c r="K14" s="46"/>
      <c r="L14" s="10"/>
      <c r="M14" s="10"/>
      <c r="N14" s="10"/>
      <c r="O14" s="11"/>
      <c r="P14" s="11"/>
      <c r="Q14" s="11"/>
      <c r="R14" s="11"/>
      <c r="S14" s="11"/>
      <c r="T14" s="11"/>
      <c r="U14" s="10"/>
      <c r="V14" s="10"/>
      <c r="W14" s="10"/>
      <c r="X14" s="10"/>
      <c r="Y14" s="10"/>
      <c r="Z14" s="10"/>
    </row>
    <row r="15" spans="1:28">
      <c r="A15" s="12" t="s">
        <v>66</v>
      </c>
      <c r="B15" s="13" t="s">
        <v>67</v>
      </c>
      <c r="C15" s="13" t="s">
        <v>68</v>
      </c>
      <c r="D15" s="13" t="s">
        <v>69</v>
      </c>
      <c r="E15" s="13" t="s">
        <v>70</v>
      </c>
      <c r="F15" s="13" t="s">
        <v>71</v>
      </c>
      <c r="H15" s="13" t="s">
        <v>72</v>
      </c>
      <c r="I15" s="13" t="s">
        <v>73</v>
      </c>
      <c r="J15" s="13" t="s">
        <v>74</v>
      </c>
      <c r="L15" s="14"/>
      <c r="M15" s="14"/>
      <c r="N15" s="14"/>
      <c r="O15" s="15"/>
      <c r="P15" s="15"/>
      <c r="Q15" s="15"/>
      <c r="R15" s="15"/>
      <c r="S15" s="15"/>
      <c r="T15" s="15"/>
      <c r="U15" s="14"/>
      <c r="V15" s="14"/>
      <c r="W15" s="14"/>
      <c r="X15" s="14"/>
      <c r="Y15" s="14"/>
      <c r="Z15" s="14"/>
    </row>
    <row r="16" spans="1:28" ht="15">
      <c r="A16" s="16" t="s">
        <v>75</v>
      </c>
      <c r="B16" s="17">
        <v>152644.698</v>
      </c>
      <c r="C16" s="17">
        <v>72684.736999999994</v>
      </c>
      <c r="D16" s="44" t="s">
        <v>76</v>
      </c>
      <c r="E16" s="44">
        <f>F16-SUM(B16:D16)</f>
        <v>34793.760999999999</v>
      </c>
      <c r="F16" s="17">
        <v>260123.196</v>
      </c>
      <c r="H16" s="55">
        <f>B16/$F16</f>
        <v>0.58681694038543186</v>
      </c>
      <c r="I16" s="55">
        <f>C16/$F16</f>
        <v>0.27942428094724775</v>
      </c>
      <c r="J16" s="56" t="s">
        <v>77</v>
      </c>
      <c r="K16" s="55"/>
      <c r="L16" s="55"/>
      <c r="M16" s="17"/>
      <c r="N16" s="17"/>
      <c r="O16" s="17"/>
      <c r="P16" s="17"/>
      <c r="Q16" s="17"/>
      <c r="R16" s="17"/>
      <c r="S16" s="17"/>
      <c r="T16" s="17"/>
      <c r="U16" s="17"/>
      <c r="V16" s="17"/>
      <c r="W16" s="17"/>
      <c r="X16" s="17"/>
      <c r="Y16" s="17"/>
      <c r="Z16" s="17"/>
      <c r="AA16" s="19"/>
      <c r="AB16" s="19"/>
    </row>
    <row r="17" spans="1:28" ht="15">
      <c r="A17" s="16">
        <v>2024</v>
      </c>
      <c r="B17" s="17">
        <v>132984.48699999999</v>
      </c>
      <c r="C17" s="17">
        <v>69490.074999999997</v>
      </c>
      <c r="D17" s="17">
        <v>8915.893</v>
      </c>
      <c r="E17" s="44">
        <f t="shared" ref="E17:E29" si="0">F17-SUM(B17:D17)</f>
        <v>23815.929000000004</v>
      </c>
      <c r="F17" s="17">
        <v>235206.38399999999</v>
      </c>
      <c r="H17" s="55">
        <f>B17/$F17</f>
        <v>0.56539488741087907</v>
      </c>
      <c r="I17" s="55">
        <f>C17/$F17</f>
        <v>0.29544297998306035</v>
      </c>
      <c r="J17" s="55">
        <f t="shared" ref="J17:J29" si="1">D17/$F17</f>
        <v>3.7906679437748593E-2</v>
      </c>
      <c r="K17" s="55"/>
      <c r="L17" s="55"/>
      <c r="M17" s="17"/>
      <c r="N17" s="17"/>
      <c r="O17" s="17"/>
      <c r="P17" s="17"/>
      <c r="Q17" s="17"/>
      <c r="R17" s="17"/>
      <c r="S17" s="17"/>
      <c r="T17" s="17"/>
      <c r="U17" s="17"/>
      <c r="V17" s="17"/>
      <c r="W17" s="17"/>
      <c r="X17" s="17"/>
      <c r="Y17" s="17"/>
      <c r="Z17" s="17"/>
      <c r="AA17" s="19"/>
      <c r="AB17" s="19"/>
    </row>
    <row r="18" spans="1:28" ht="15">
      <c r="A18" s="16">
        <v>2023</v>
      </c>
      <c r="B18" s="17">
        <v>122951.539</v>
      </c>
      <c r="C18" s="17">
        <v>59465.906000000003</v>
      </c>
      <c r="D18" s="17">
        <v>3245.7759999999998</v>
      </c>
      <c r="E18" s="44">
        <f t="shared" si="0"/>
        <v>24963.050999999978</v>
      </c>
      <c r="F18" s="17">
        <v>210626.272</v>
      </c>
      <c r="H18" s="55">
        <f t="shared" ref="H18:H29" si="2">B18/$F18</f>
        <v>0.58374265390786584</v>
      </c>
      <c r="I18" s="55">
        <f t="shared" ref="I18:I29" si="3">C18/$F18</f>
        <v>0.28232900594660859</v>
      </c>
      <c r="J18" s="55">
        <f t="shared" si="1"/>
        <v>1.5410119398590504E-2</v>
      </c>
      <c r="K18" s="55"/>
      <c r="L18" s="55"/>
      <c r="M18" s="17"/>
      <c r="N18" s="17"/>
      <c r="O18" s="20"/>
      <c r="P18" s="20"/>
      <c r="Q18" s="20"/>
      <c r="R18" s="20"/>
      <c r="S18" s="20"/>
      <c r="T18" s="20"/>
      <c r="U18" s="20"/>
      <c r="V18" s="20"/>
      <c r="W18" s="20"/>
      <c r="X18" s="20"/>
      <c r="Y18" s="20"/>
      <c r="Z18" s="20"/>
      <c r="AA18" s="19"/>
      <c r="AB18" s="19"/>
    </row>
    <row r="19" spans="1:28" ht="15">
      <c r="A19" s="16">
        <v>2022</v>
      </c>
      <c r="B19" s="17">
        <v>113629.413</v>
      </c>
      <c r="C19" s="17">
        <v>98796.316999999995</v>
      </c>
      <c r="D19" s="17">
        <v>15575.058999999999</v>
      </c>
      <c r="E19" s="44">
        <f t="shared" si="0"/>
        <v>31514.195000000007</v>
      </c>
      <c r="F19" s="17">
        <v>259514.984</v>
      </c>
      <c r="H19" s="55">
        <f t="shared" si="2"/>
        <v>0.43785299503168573</v>
      </c>
      <c r="I19" s="55">
        <f t="shared" si="3"/>
        <v>0.38069600250904972</v>
      </c>
      <c r="J19" s="55">
        <f t="shared" si="1"/>
        <v>6.0016029748787066E-2</v>
      </c>
      <c r="K19" s="55"/>
      <c r="L19" s="55"/>
      <c r="M19" s="17"/>
      <c r="N19" s="17"/>
      <c r="O19" s="20"/>
      <c r="P19" s="20"/>
      <c r="Q19" s="20"/>
      <c r="R19" s="20"/>
      <c r="S19" s="20"/>
      <c r="T19" s="20"/>
      <c r="U19" s="20"/>
      <c r="V19" s="20"/>
      <c r="W19" s="20"/>
      <c r="X19" s="20"/>
      <c r="Y19" s="20"/>
      <c r="Z19" s="20"/>
      <c r="AA19" s="19"/>
      <c r="AB19" s="19"/>
    </row>
    <row r="20" spans="1:28" ht="15">
      <c r="A20" s="16">
        <v>2021</v>
      </c>
      <c r="B20" s="17">
        <v>48924.375</v>
      </c>
      <c r="C20" s="17">
        <v>88487.596000000005</v>
      </c>
      <c r="D20" s="17">
        <v>37443.328999999998</v>
      </c>
      <c r="E20" s="44">
        <f t="shared" si="0"/>
        <v>75431.234999999986</v>
      </c>
      <c r="F20" s="17">
        <v>250286.535</v>
      </c>
      <c r="H20" s="55">
        <f t="shared" si="2"/>
        <v>0.1954734600485</v>
      </c>
      <c r="I20" s="55">
        <f t="shared" si="3"/>
        <v>0.3535451717368655</v>
      </c>
      <c r="J20" s="55">
        <f t="shared" si="1"/>
        <v>0.14960185133411191</v>
      </c>
      <c r="K20" s="55"/>
      <c r="L20" s="55"/>
      <c r="M20" s="17"/>
      <c r="N20" s="17"/>
      <c r="O20" s="20"/>
      <c r="P20" s="20"/>
      <c r="Q20" s="20"/>
      <c r="R20" s="20"/>
      <c r="S20" s="20"/>
      <c r="T20" s="20"/>
      <c r="U20" s="20"/>
      <c r="V20" s="20"/>
      <c r="W20" s="20"/>
      <c r="X20" s="20"/>
      <c r="Y20" s="20"/>
      <c r="Z20" s="20"/>
      <c r="AA20" s="19"/>
      <c r="AB20" s="19"/>
    </row>
    <row r="21" spans="1:28" ht="15">
      <c r="A21" s="16">
        <v>2020</v>
      </c>
      <c r="B21" s="17">
        <v>42254.120999999999</v>
      </c>
      <c r="C21" s="17">
        <v>64817.805999999997</v>
      </c>
      <c r="D21" s="17">
        <v>93418.957999999999</v>
      </c>
      <c r="E21" s="44">
        <f t="shared" si="0"/>
        <v>54296.25999999998</v>
      </c>
      <c r="F21" s="17">
        <v>254787.14499999999</v>
      </c>
      <c r="H21" s="55">
        <f t="shared" si="2"/>
        <v>0.16584086689302949</v>
      </c>
      <c r="I21" s="55">
        <f t="shared" si="3"/>
        <v>0.2543998285313806</v>
      </c>
      <c r="J21" s="55">
        <f t="shared" si="1"/>
        <v>0.36665491110236353</v>
      </c>
      <c r="K21" s="55"/>
      <c r="L21" s="55"/>
      <c r="M21" s="17"/>
      <c r="N21" s="17"/>
      <c r="O21" s="20"/>
      <c r="P21" s="20"/>
      <c r="Q21" s="20"/>
      <c r="R21" s="20"/>
      <c r="S21" s="20"/>
      <c r="T21" s="20"/>
      <c r="U21" s="20"/>
      <c r="V21" s="20"/>
      <c r="W21" s="20"/>
      <c r="X21" s="20"/>
      <c r="Y21" s="20"/>
      <c r="Z21" s="20"/>
      <c r="AA21" s="19"/>
      <c r="AB21" s="19"/>
    </row>
    <row r="22" spans="1:28" ht="15">
      <c r="A22" s="16">
        <v>2019</v>
      </c>
      <c r="B22" s="17">
        <v>40658.491999999998</v>
      </c>
      <c r="C22" s="17">
        <v>48589.084999999999</v>
      </c>
      <c r="D22" s="17">
        <v>104301.45600000001</v>
      </c>
      <c r="E22" s="44">
        <f t="shared" si="0"/>
        <v>70038.455000000016</v>
      </c>
      <c r="F22" s="17">
        <v>263587.48800000001</v>
      </c>
      <c r="H22" s="55">
        <f t="shared" si="2"/>
        <v>0.1542504627533762</v>
      </c>
      <c r="I22" s="55">
        <f t="shared" si="3"/>
        <v>0.18433760027334831</v>
      </c>
      <c r="J22" s="55">
        <f t="shared" si="1"/>
        <v>0.39569957129376337</v>
      </c>
      <c r="K22" s="55"/>
      <c r="L22" s="55"/>
      <c r="M22" s="17"/>
      <c r="N22" s="17"/>
      <c r="O22" s="20"/>
      <c r="P22" s="20"/>
      <c r="Q22" s="20"/>
      <c r="R22" s="20"/>
      <c r="S22" s="20"/>
      <c r="T22" s="20"/>
      <c r="AA22" s="19"/>
      <c r="AB22" s="19"/>
    </row>
    <row r="23" spans="1:28" ht="15">
      <c r="A23" s="16">
        <v>2018</v>
      </c>
      <c r="B23" s="17">
        <v>42706.42</v>
      </c>
      <c r="C23" s="17">
        <v>17740.236000000001</v>
      </c>
      <c r="D23" s="17">
        <v>97877.903999999995</v>
      </c>
      <c r="E23" s="44">
        <f t="shared" si="0"/>
        <v>100849.92000000001</v>
      </c>
      <c r="F23" s="17">
        <v>259174.48</v>
      </c>
      <c r="H23" s="55">
        <f t="shared" si="2"/>
        <v>0.16477864641611317</v>
      </c>
      <c r="I23" s="55">
        <f t="shared" si="3"/>
        <v>6.844900778811247E-2</v>
      </c>
      <c r="J23" s="55">
        <f t="shared" si="1"/>
        <v>0.37765255282850374</v>
      </c>
      <c r="K23" s="55"/>
      <c r="L23" s="55"/>
      <c r="M23" s="17"/>
      <c r="N23" s="17"/>
      <c r="O23" s="20"/>
      <c r="P23" s="20"/>
      <c r="Q23" s="20"/>
      <c r="R23" s="20"/>
      <c r="S23" s="20"/>
      <c r="T23" s="20"/>
      <c r="AA23" s="19"/>
      <c r="AB23" s="19"/>
    </row>
    <row r="24" spans="1:28" ht="15">
      <c r="A24" s="16">
        <v>2017</v>
      </c>
      <c r="B24" s="17">
        <v>51337.985000000001</v>
      </c>
      <c r="C24" s="17">
        <v>28486.62</v>
      </c>
      <c r="D24" s="17">
        <v>112109.2</v>
      </c>
      <c r="E24" s="44">
        <f t="shared" si="0"/>
        <v>80081.120999999985</v>
      </c>
      <c r="F24" s="17">
        <v>272014.92599999998</v>
      </c>
      <c r="H24" s="55">
        <f t="shared" si="2"/>
        <v>0.18873223523035645</v>
      </c>
      <c r="I24" s="55">
        <f t="shared" si="3"/>
        <v>0.10472447383273373</v>
      </c>
      <c r="J24" s="55">
        <f t="shared" si="1"/>
        <v>0.41214356009272818</v>
      </c>
      <c r="K24" s="55"/>
      <c r="L24" s="55"/>
      <c r="M24" s="17"/>
      <c r="N24" s="17"/>
      <c r="O24" s="20"/>
      <c r="P24" s="20"/>
      <c r="Q24" s="20"/>
      <c r="R24" s="20"/>
      <c r="S24" s="20"/>
      <c r="T24" s="20"/>
      <c r="AA24" s="19"/>
      <c r="AB24" s="19"/>
    </row>
    <row r="25" spans="1:28" ht="15">
      <c r="A25" s="16">
        <v>2016</v>
      </c>
      <c r="B25" s="17">
        <v>36584.489000000001</v>
      </c>
      <c r="C25" s="17">
        <v>9875.2330000000002</v>
      </c>
      <c r="D25" s="17">
        <v>144594.144</v>
      </c>
      <c r="E25" s="44">
        <f t="shared" si="0"/>
        <v>82896.176999999996</v>
      </c>
      <c r="F25" s="17">
        <v>273950.04300000001</v>
      </c>
      <c r="H25" s="55">
        <f t="shared" si="2"/>
        <v>0.13354438130166674</v>
      </c>
      <c r="I25" s="55">
        <f t="shared" si="3"/>
        <v>3.6047568716753221E-2</v>
      </c>
      <c r="J25" s="55">
        <f t="shared" si="1"/>
        <v>0.52781208725709161</v>
      </c>
      <c r="K25" s="55"/>
      <c r="L25" s="55"/>
      <c r="R25" s="19"/>
    </row>
    <row r="26" spans="1:28" ht="15">
      <c r="A26" s="16">
        <v>2015</v>
      </c>
      <c r="B26" s="17">
        <v>19060.32</v>
      </c>
      <c r="C26" s="17">
        <v>997.322</v>
      </c>
      <c r="D26" s="17">
        <v>167223.351</v>
      </c>
      <c r="E26" s="44">
        <f t="shared" si="0"/>
        <v>86003.747000000003</v>
      </c>
      <c r="F26" s="17">
        <v>273284.74</v>
      </c>
      <c r="H26" s="55">
        <f t="shared" si="2"/>
        <v>6.9745277398218425E-2</v>
      </c>
      <c r="I26" s="55">
        <f t="shared" si="3"/>
        <v>3.6493878143360661E-3</v>
      </c>
      <c r="J26" s="55">
        <f t="shared" si="1"/>
        <v>0.61190153171377226</v>
      </c>
      <c r="K26" s="55"/>
      <c r="L26" s="55"/>
      <c r="R26" s="19"/>
    </row>
    <row r="27" spans="1:28" ht="15">
      <c r="A27" s="16">
        <v>2014</v>
      </c>
      <c r="B27" s="17">
        <v>1933.5229999999999</v>
      </c>
      <c r="C27" s="17">
        <v>1966.6120000000001</v>
      </c>
      <c r="D27" s="17">
        <v>152922.834</v>
      </c>
      <c r="E27" s="44">
        <f t="shared" si="0"/>
        <v>92258.955999999976</v>
      </c>
      <c r="F27" s="17">
        <v>249081.92499999999</v>
      </c>
      <c r="H27" s="55">
        <f t="shared" si="2"/>
        <v>7.7625985908050133E-3</v>
      </c>
      <c r="I27" s="55">
        <f t="shared" si="3"/>
        <v>7.8954424332476156E-3</v>
      </c>
      <c r="J27" s="55">
        <f t="shared" si="1"/>
        <v>0.61394592963740746</v>
      </c>
      <c r="K27" s="55"/>
      <c r="L27" s="55"/>
    </row>
    <row r="28" spans="1:28" ht="15">
      <c r="A28" s="16">
        <v>2013</v>
      </c>
      <c r="B28" s="17">
        <v>3542.0250000000001</v>
      </c>
      <c r="C28" s="17">
        <v>1551.96</v>
      </c>
      <c r="D28" s="17">
        <v>171030.90100000001</v>
      </c>
      <c r="E28" s="44">
        <f t="shared" si="0"/>
        <v>80472.728000000003</v>
      </c>
      <c r="F28" s="17">
        <v>256597.614</v>
      </c>
      <c r="H28" s="55">
        <f t="shared" si="2"/>
        <v>1.3803811129748074E-2</v>
      </c>
      <c r="I28" s="55">
        <f t="shared" si="3"/>
        <v>6.048224594948884E-3</v>
      </c>
      <c r="J28" s="55">
        <f t="shared" si="1"/>
        <v>0.6665334814843602</v>
      </c>
      <c r="K28" s="55"/>
      <c r="L28" s="55"/>
    </row>
    <row r="29" spans="1:28" ht="15">
      <c r="A29" s="16">
        <v>2012</v>
      </c>
      <c r="B29" s="17">
        <v>885.697</v>
      </c>
      <c r="C29" s="17">
        <v>4340.63</v>
      </c>
      <c r="D29" s="17">
        <v>188136.595</v>
      </c>
      <c r="E29" s="44">
        <f t="shared" si="0"/>
        <v>72397.921999999991</v>
      </c>
      <c r="F29" s="17">
        <v>265760.84399999998</v>
      </c>
      <c r="H29" s="55">
        <f t="shared" si="2"/>
        <v>3.332684328771924E-3</v>
      </c>
      <c r="I29" s="55">
        <f t="shared" si="3"/>
        <v>1.6332842470954827E-2</v>
      </c>
      <c r="J29" s="55">
        <f t="shared" si="1"/>
        <v>0.70791690818080033</v>
      </c>
      <c r="K29" s="55"/>
      <c r="L29" s="55"/>
    </row>
    <row r="30" spans="1:28" ht="15">
      <c r="A30" s="85" t="s">
        <v>78</v>
      </c>
      <c r="B30" s="90">
        <f>SUM(B17:B27)</f>
        <v>653025.16399999999</v>
      </c>
      <c r="C30" s="90">
        <f>SUM(C17:C27)</f>
        <v>488712.80800000002</v>
      </c>
      <c r="D30" s="90">
        <f>SUM(D17:D27)</f>
        <v>937627.9040000001</v>
      </c>
      <c r="E30" s="90">
        <f>SUM(E17:E27)</f>
        <v>722149.04599999997</v>
      </c>
      <c r="F30" s="90">
        <f>SUM(F17:F27)</f>
        <v>2801514.9219999993</v>
      </c>
      <c r="K30" s="47"/>
      <c r="L30" s="48"/>
    </row>
    <row r="31" spans="1:28" ht="15">
      <c r="A31" s="25" t="s">
        <v>79</v>
      </c>
      <c r="B31" s="91">
        <f>SUM(B17:B19)</f>
        <v>369565.43900000001</v>
      </c>
      <c r="C31" s="91">
        <f>SUM(C17:C19)</f>
        <v>227752.29800000001</v>
      </c>
      <c r="D31" s="91">
        <f>SUM(D17:D19)</f>
        <v>27736.727999999999</v>
      </c>
      <c r="E31" s="91">
        <f>SUM(E17:E19)</f>
        <v>80293.174999999988</v>
      </c>
      <c r="F31" s="91">
        <f>SUM(F17:F19)</f>
        <v>705347.6399999999</v>
      </c>
      <c r="K31" s="47"/>
      <c r="L31" s="48"/>
    </row>
    <row r="32" spans="1:28" ht="15">
      <c r="K32" s="47"/>
      <c r="L32" s="48"/>
      <c r="Q32" s="21"/>
    </row>
    <row r="33" spans="1:12" ht="4.5" customHeight="1">
      <c r="A33" s="7"/>
      <c r="B33" s="7"/>
      <c r="C33" s="7"/>
      <c r="D33" s="7"/>
      <c r="E33" s="7"/>
      <c r="F33" s="7"/>
      <c r="G33" s="5"/>
      <c r="H33" s="7"/>
      <c r="I33" s="7"/>
      <c r="J33" s="7"/>
      <c r="K33" s="47"/>
      <c r="L33" s="48"/>
    </row>
    <row r="34" spans="1:12" ht="15">
      <c r="A34" s="42" t="s">
        <v>80</v>
      </c>
      <c r="B34" s="98" t="s">
        <v>81</v>
      </c>
      <c r="C34" s="98"/>
      <c r="D34" s="98"/>
      <c r="E34" s="98"/>
      <c r="F34" s="98"/>
      <c r="G34" s="43"/>
      <c r="H34" s="42" t="s">
        <v>82</v>
      </c>
      <c r="I34" s="103" t="s">
        <v>83</v>
      </c>
      <c r="J34" s="103"/>
      <c r="K34" s="47"/>
      <c r="L34" s="48"/>
    </row>
    <row r="35" spans="1:12" ht="15">
      <c r="A35" s="12" t="s">
        <v>84</v>
      </c>
      <c r="B35" s="13" t="s">
        <v>85</v>
      </c>
      <c r="C35" s="13" t="s">
        <v>86</v>
      </c>
      <c r="D35" s="13" t="s">
        <v>87</v>
      </c>
      <c r="E35" s="13" t="s">
        <v>88</v>
      </c>
      <c r="F35" s="37" t="s">
        <v>89</v>
      </c>
      <c r="H35" s="13" t="s">
        <v>90</v>
      </c>
      <c r="I35" s="13" t="s">
        <v>91</v>
      </c>
      <c r="J35" s="13" t="s">
        <v>92</v>
      </c>
      <c r="K35" s="47"/>
      <c r="L35" s="48"/>
    </row>
    <row r="36" spans="1:12" ht="15">
      <c r="A36" s="16" t="s">
        <v>93</v>
      </c>
      <c r="B36" s="17">
        <v>87901.028999999995</v>
      </c>
      <c r="C36" s="17">
        <v>26083.93</v>
      </c>
      <c r="D36" s="17">
        <v>3034.8870000000002</v>
      </c>
      <c r="E36" s="44">
        <f>F36-SUM(B36:D36)</f>
        <v>600.44499999999243</v>
      </c>
      <c r="F36" s="17">
        <v>117620.291</v>
      </c>
      <c r="H36" s="55">
        <f>B36/$F36</f>
        <v>0.74732878360248234</v>
      </c>
      <c r="I36" s="55">
        <f t="shared" ref="I36:I49" si="4">C36/$F36</f>
        <v>0.22176386215538271</v>
      </c>
      <c r="J36" s="55">
        <f t="shared" ref="J36:J49" si="5">D36/$F36</f>
        <v>2.5802410232091674E-2</v>
      </c>
      <c r="K36" s="47"/>
      <c r="L36" s="48"/>
    </row>
    <row r="37" spans="1:12" ht="15">
      <c r="A37" s="16">
        <v>2024</v>
      </c>
      <c r="B37" s="17">
        <v>107283.171</v>
      </c>
      <c r="C37" s="17">
        <v>8865.2620000000006</v>
      </c>
      <c r="D37" s="17">
        <v>3139.1210000000001</v>
      </c>
      <c r="E37" s="44">
        <f t="shared" ref="E37:E49" si="6">F37-SUM(B37:D37)</f>
        <v>948.55199999999604</v>
      </c>
      <c r="F37" s="17">
        <v>120236.106</v>
      </c>
      <c r="H37" s="55">
        <f>B37/$F37</f>
        <v>0.89227083751364999</v>
      </c>
      <c r="I37" s="55">
        <f t="shared" si="4"/>
        <v>7.3732111716924703E-2</v>
      </c>
      <c r="J37" s="55">
        <f t="shared" si="5"/>
        <v>2.6107972924538991E-2</v>
      </c>
      <c r="K37" s="47"/>
      <c r="L37" s="48"/>
    </row>
    <row r="38" spans="1:12" ht="15">
      <c r="A38" s="16">
        <v>2023</v>
      </c>
      <c r="B38" s="17">
        <v>91027.553</v>
      </c>
      <c r="C38" s="17">
        <v>5421.09</v>
      </c>
      <c r="D38" s="17">
        <v>2479.7260000000001</v>
      </c>
      <c r="E38" s="44">
        <f t="shared" si="6"/>
        <v>1319.0300000000134</v>
      </c>
      <c r="F38" s="17">
        <v>100247.399</v>
      </c>
      <c r="H38" s="55">
        <f t="shared" ref="H38:H49" si="7">B38/$F38</f>
        <v>0.90802907514837361</v>
      </c>
      <c r="I38" s="55">
        <f t="shared" si="4"/>
        <v>5.4077113761325617E-2</v>
      </c>
      <c r="J38" s="55">
        <f t="shared" si="5"/>
        <v>2.473606322693719E-2</v>
      </c>
      <c r="K38" s="47"/>
      <c r="L38" s="48"/>
    </row>
    <row r="39" spans="1:12" ht="15">
      <c r="A39" s="16">
        <v>2022</v>
      </c>
      <c r="B39" s="17">
        <v>75836.926000000007</v>
      </c>
      <c r="C39" s="17">
        <v>7602.96</v>
      </c>
      <c r="D39" s="17">
        <v>2914.9609999999998</v>
      </c>
      <c r="E39" s="44">
        <f t="shared" si="6"/>
        <v>3424.4779999999882</v>
      </c>
      <c r="F39" s="17">
        <v>89779.324999999997</v>
      </c>
      <c r="H39" s="55">
        <f t="shared" si="7"/>
        <v>0.84470367760060583</v>
      </c>
      <c r="I39" s="55">
        <f t="shared" si="4"/>
        <v>8.4684976190230882E-2</v>
      </c>
      <c r="J39" s="55">
        <f t="shared" si="5"/>
        <v>3.2468065448253258E-2</v>
      </c>
      <c r="K39" s="47"/>
      <c r="L39" s="48"/>
    </row>
    <row r="40" spans="1:12" ht="15">
      <c r="A40" s="16">
        <v>2021</v>
      </c>
      <c r="B40" s="17">
        <v>70528.327999999994</v>
      </c>
      <c r="C40" s="17">
        <v>3394.5880000000002</v>
      </c>
      <c r="D40" s="17">
        <v>8315.6959999999999</v>
      </c>
      <c r="E40" s="44">
        <f t="shared" si="6"/>
        <v>1249.4400000000023</v>
      </c>
      <c r="F40" s="17">
        <v>83488.051999999996</v>
      </c>
      <c r="H40" s="55">
        <f t="shared" si="7"/>
        <v>0.84477151293456931</v>
      </c>
      <c r="I40" s="55">
        <f t="shared" si="4"/>
        <v>4.0659566473056533E-2</v>
      </c>
      <c r="J40" s="55">
        <f t="shared" si="5"/>
        <v>9.9603425889012248E-2</v>
      </c>
      <c r="K40" s="47"/>
      <c r="L40" s="48"/>
    </row>
    <row r="41" spans="1:12" ht="15">
      <c r="A41" s="16">
        <v>2020</v>
      </c>
      <c r="B41" s="17">
        <v>47963.748</v>
      </c>
      <c r="C41" s="17">
        <v>3948.1030000000001</v>
      </c>
      <c r="D41" s="17">
        <v>8464.6759999999995</v>
      </c>
      <c r="E41" s="44">
        <f t="shared" si="6"/>
        <v>957.77500000000146</v>
      </c>
      <c r="F41" s="17">
        <v>61334.302000000003</v>
      </c>
      <c r="H41" s="55">
        <f t="shared" si="7"/>
        <v>0.78200527985139534</v>
      </c>
      <c r="I41" s="55">
        <f t="shared" si="4"/>
        <v>6.4370227935421839E-2</v>
      </c>
      <c r="J41" s="55">
        <f t="shared" si="5"/>
        <v>0.13800884209948291</v>
      </c>
      <c r="K41" s="47"/>
      <c r="L41" s="48"/>
    </row>
    <row r="42" spans="1:12" ht="15">
      <c r="A42" s="16">
        <v>2019</v>
      </c>
      <c r="B42" s="17">
        <v>53326.779000000002</v>
      </c>
      <c r="C42" s="17">
        <v>4614.84</v>
      </c>
      <c r="D42" s="17">
        <v>4560.8289999999997</v>
      </c>
      <c r="E42" s="44">
        <f t="shared" si="6"/>
        <v>1199.2069999999949</v>
      </c>
      <c r="F42" s="17">
        <v>63701.654999999999</v>
      </c>
      <c r="H42" s="55">
        <f t="shared" si="7"/>
        <v>0.83713333664564926</v>
      </c>
      <c r="I42" s="55">
        <f t="shared" si="4"/>
        <v>7.2444585623403349E-2</v>
      </c>
      <c r="J42" s="55">
        <f t="shared" si="5"/>
        <v>7.1596711262839244E-2</v>
      </c>
      <c r="K42" s="47"/>
      <c r="L42" s="48"/>
    </row>
    <row r="43" spans="1:12" ht="15">
      <c r="A43" s="16">
        <v>2018</v>
      </c>
      <c r="B43" s="17">
        <v>45560.904000000002</v>
      </c>
      <c r="C43" s="17">
        <v>2058.54</v>
      </c>
      <c r="D43" s="17">
        <v>3071.6469999999999</v>
      </c>
      <c r="E43" s="44">
        <f t="shared" si="6"/>
        <v>934.70999999999913</v>
      </c>
      <c r="F43" s="17">
        <v>51625.800999999999</v>
      </c>
      <c r="H43" s="55">
        <f t="shared" si="7"/>
        <v>0.88252197772195351</v>
      </c>
      <c r="I43" s="55">
        <f t="shared" si="4"/>
        <v>3.987424814968004E-2</v>
      </c>
      <c r="J43" s="55">
        <f t="shared" si="5"/>
        <v>5.9498292336423023E-2</v>
      </c>
      <c r="K43" s="47"/>
      <c r="L43" s="48"/>
    </row>
    <row r="44" spans="1:12" ht="15">
      <c r="A44" s="16">
        <v>2017</v>
      </c>
      <c r="B44" s="17">
        <v>46048.784</v>
      </c>
      <c r="C44" s="17">
        <v>5314.91</v>
      </c>
      <c r="D44" s="17">
        <v>4480.8599999999997</v>
      </c>
      <c r="E44" s="44">
        <f t="shared" si="6"/>
        <v>1130.8149999999951</v>
      </c>
      <c r="F44" s="17">
        <v>56975.368999999999</v>
      </c>
      <c r="H44" s="55">
        <f t="shared" si="7"/>
        <v>0.80822265495112455</v>
      </c>
      <c r="I44" s="55">
        <f t="shared" si="4"/>
        <v>9.3284345380896083E-2</v>
      </c>
      <c r="J44" s="55">
        <f t="shared" si="5"/>
        <v>7.8645563489022768E-2</v>
      </c>
      <c r="K44" s="47"/>
      <c r="L44" s="48"/>
    </row>
    <row r="45" spans="1:12" ht="15">
      <c r="A45" s="16">
        <v>2016</v>
      </c>
      <c r="B45" s="17">
        <v>55183.826000000001</v>
      </c>
      <c r="C45" s="17">
        <v>994</v>
      </c>
      <c r="D45" s="17">
        <v>1241.7529999999999</v>
      </c>
      <c r="E45" s="44">
        <f t="shared" si="6"/>
        <v>1912.7249999999985</v>
      </c>
      <c r="F45" s="17">
        <v>59332.303999999996</v>
      </c>
      <c r="H45" s="55">
        <f t="shared" si="7"/>
        <v>0.93008061847724643</v>
      </c>
      <c r="I45" s="55">
        <f t="shared" si="4"/>
        <v>1.675309962680701E-2</v>
      </c>
      <c r="J45" s="55">
        <f t="shared" si="5"/>
        <v>2.0928784427451191E-2</v>
      </c>
      <c r="K45" s="47"/>
      <c r="L45" s="48"/>
    </row>
    <row r="46" spans="1:12" ht="15">
      <c r="A46" s="16">
        <v>2015</v>
      </c>
      <c r="B46" s="17">
        <v>63609.065999999999</v>
      </c>
      <c r="C46" s="17">
        <v>1027.2</v>
      </c>
      <c r="D46" s="17">
        <v>2648.7510000000002</v>
      </c>
      <c r="E46" s="44">
        <f t="shared" si="6"/>
        <v>3346.4870000000083</v>
      </c>
      <c r="F46" s="17">
        <v>70631.504000000001</v>
      </c>
      <c r="H46" s="55">
        <f t="shared" si="7"/>
        <v>0.9005764056786898</v>
      </c>
      <c r="I46" s="55">
        <f t="shared" si="4"/>
        <v>1.4543085476418569E-2</v>
      </c>
      <c r="J46" s="55">
        <f t="shared" si="5"/>
        <v>3.7500985395978542E-2</v>
      </c>
      <c r="K46" s="47"/>
      <c r="L46" s="48"/>
    </row>
    <row r="47" spans="1:12" ht="15">
      <c r="A47" s="16">
        <v>2014</v>
      </c>
      <c r="B47" s="17">
        <v>53720.748</v>
      </c>
      <c r="C47" s="17">
        <v>4615.78</v>
      </c>
      <c r="D47" s="17">
        <v>1105.27</v>
      </c>
      <c r="E47" s="44">
        <f t="shared" si="6"/>
        <v>2810.5150000000067</v>
      </c>
      <c r="F47" s="17">
        <v>62252.313000000002</v>
      </c>
      <c r="H47" s="55">
        <f t="shared" si="7"/>
        <v>0.86295183923527463</v>
      </c>
      <c r="I47" s="55">
        <f t="shared" si="4"/>
        <v>7.4146321278054358E-2</v>
      </c>
      <c r="J47" s="55">
        <f t="shared" si="5"/>
        <v>1.775468166138662E-2</v>
      </c>
      <c r="K47" s="47"/>
      <c r="L47" s="48"/>
    </row>
    <row r="48" spans="1:12" ht="15">
      <c r="A48" s="16">
        <v>2013</v>
      </c>
      <c r="B48" s="17">
        <v>54267.637999999999</v>
      </c>
      <c r="C48" s="17">
        <v>4251.29</v>
      </c>
      <c r="D48" s="17">
        <v>1947.0340000000001</v>
      </c>
      <c r="E48" s="44">
        <f t="shared" si="6"/>
        <v>3604.997000000003</v>
      </c>
      <c r="F48" s="17">
        <v>64070.959000000003</v>
      </c>
      <c r="H48" s="55">
        <f t="shared" si="7"/>
        <v>0.8469927537685209</v>
      </c>
      <c r="I48" s="55">
        <f t="shared" si="4"/>
        <v>6.6352838576990855E-2</v>
      </c>
      <c r="J48" s="55">
        <f t="shared" si="5"/>
        <v>3.0388713239019882E-2</v>
      </c>
      <c r="K48" s="47"/>
      <c r="L48" s="48"/>
    </row>
    <row r="49" spans="1:12" ht="15">
      <c r="A49" s="16">
        <v>2012</v>
      </c>
      <c r="B49" s="17">
        <v>33748.574999999997</v>
      </c>
      <c r="C49" s="17">
        <v>3715.9659999999999</v>
      </c>
      <c r="D49" s="17">
        <v>578.93499999999995</v>
      </c>
      <c r="E49" s="44">
        <f t="shared" si="6"/>
        <v>1457.6800000000076</v>
      </c>
      <c r="F49" s="17">
        <v>39501.156000000003</v>
      </c>
      <c r="H49" s="55">
        <f t="shared" si="7"/>
        <v>0.85436929997694233</v>
      </c>
      <c r="I49" s="55">
        <f t="shared" si="4"/>
        <v>9.4072335503295135E-2</v>
      </c>
      <c r="J49" s="55">
        <f t="shared" si="5"/>
        <v>1.4656153354094242E-2</v>
      </c>
      <c r="K49" s="47"/>
      <c r="L49" s="48"/>
    </row>
    <row r="50" spans="1:12" ht="15">
      <c r="A50" s="85" t="s">
        <v>94</v>
      </c>
      <c r="B50" s="90">
        <f>SUM(B37:B47)</f>
        <v>710089.83299999998</v>
      </c>
      <c r="C50" s="90">
        <f>SUM(C37:C47)</f>
        <v>47857.273000000001</v>
      </c>
      <c r="D50" s="90">
        <f>SUM(D37:D47)</f>
        <v>42423.289999999986</v>
      </c>
      <c r="E50" s="90">
        <f>SUM(E37:E47)</f>
        <v>19233.734000000004</v>
      </c>
      <c r="F50" s="90">
        <f>SUM(F37:F47)</f>
        <v>819604.12999999989</v>
      </c>
      <c r="H50" s="17"/>
      <c r="I50" s="17"/>
      <c r="J50" s="17"/>
      <c r="K50" s="47"/>
      <c r="L50" s="48"/>
    </row>
    <row r="51" spans="1:12" ht="15">
      <c r="A51" s="25" t="s">
        <v>95</v>
      </c>
      <c r="B51" s="91">
        <f>SUM(B37:B39)</f>
        <v>274147.65000000002</v>
      </c>
      <c r="C51" s="91">
        <f>SUM(C37:C39)</f>
        <v>21889.312000000002</v>
      </c>
      <c r="D51" s="91">
        <f>SUM(D37:D39)</f>
        <v>8533.8079999999991</v>
      </c>
      <c r="E51" s="91">
        <f>SUM(E37:E39)</f>
        <v>5692.0599999999977</v>
      </c>
      <c r="F51" s="91">
        <f>SUM(F37:F39)</f>
        <v>310262.83</v>
      </c>
      <c r="H51" s="17"/>
      <c r="I51" s="17"/>
      <c r="J51" s="17"/>
      <c r="K51" s="47"/>
      <c r="L51" s="48"/>
    </row>
    <row r="52" spans="1:12" ht="15">
      <c r="A52" s="16"/>
      <c r="B52" s="17"/>
      <c r="C52" s="17"/>
      <c r="D52" s="17"/>
      <c r="E52" s="17"/>
      <c r="F52" s="17"/>
      <c r="H52" s="17"/>
      <c r="I52" s="17"/>
      <c r="J52" s="17"/>
      <c r="K52" s="47"/>
      <c r="L52" s="58"/>
    </row>
    <row r="53" spans="1:12" ht="4.5" customHeight="1">
      <c r="A53" s="7"/>
      <c r="B53" s="7"/>
      <c r="C53" s="7"/>
      <c r="D53" s="7"/>
      <c r="E53" s="7"/>
      <c r="F53" s="7"/>
      <c r="G53" s="5"/>
      <c r="H53" s="7"/>
      <c r="I53" s="7"/>
      <c r="J53" s="7"/>
      <c r="K53" s="5"/>
      <c r="L53" s="58"/>
    </row>
    <row r="54" spans="1:12" ht="15" customHeight="1">
      <c r="A54" s="42" t="s">
        <v>96</v>
      </c>
      <c r="B54" s="98" t="s">
        <v>97</v>
      </c>
      <c r="C54" s="98"/>
      <c r="D54" s="98"/>
      <c r="E54" s="98"/>
      <c r="F54" s="98"/>
      <c r="G54" s="43"/>
      <c r="H54" s="42" t="s">
        <v>98</v>
      </c>
      <c r="I54" s="103" t="s">
        <v>99</v>
      </c>
      <c r="J54" s="103"/>
    </row>
    <row r="55" spans="1:12">
      <c r="A55" s="12" t="s">
        <v>100</v>
      </c>
      <c r="B55" s="13" t="s">
        <v>101</v>
      </c>
      <c r="C55" s="13" t="s">
        <v>102</v>
      </c>
      <c r="D55" s="13" t="s">
        <v>103</v>
      </c>
      <c r="E55" s="13" t="s">
        <v>104</v>
      </c>
      <c r="F55" s="37" t="s">
        <v>105</v>
      </c>
      <c r="H55" s="13" t="s">
        <v>106</v>
      </c>
      <c r="I55" s="13" t="s">
        <v>107</v>
      </c>
      <c r="J55" s="13" t="s">
        <v>108</v>
      </c>
    </row>
    <row r="56" spans="1:12" ht="15">
      <c r="A56" s="16" t="s">
        <v>109</v>
      </c>
      <c r="B56" s="60" t="s">
        <v>110</v>
      </c>
      <c r="C56" s="17">
        <v>14211.388000000001</v>
      </c>
      <c r="D56" s="17">
        <v>7300.67</v>
      </c>
      <c r="E56" s="44">
        <f>F56-SUM(B56:D56)</f>
        <v>20418.494000000002</v>
      </c>
      <c r="F56" s="17">
        <v>41930.552000000003</v>
      </c>
      <c r="H56" s="56" t="s">
        <v>111</v>
      </c>
      <c r="I56" s="55">
        <f t="shared" ref="I56:I69" si="8">C56/$F56</f>
        <v>0.33892680449329643</v>
      </c>
      <c r="J56" s="55">
        <f t="shared" ref="J56:J69" si="9">D56/$F56</f>
        <v>0.17411337680457914</v>
      </c>
      <c r="K56" s="59"/>
    </row>
    <row r="57" spans="1:12" ht="15">
      <c r="A57" s="16">
        <v>2024</v>
      </c>
      <c r="B57" s="17">
        <v>22596.935000000001</v>
      </c>
      <c r="C57" s="17">
        <v>8771.68</v>
      </c>
      <c r="D57" s="17">
        <v>8647.7970000000005</v>
      </c>
      <c r="E57" s="44">
        <f t="shared" ref="E57:E69" si="10">F57-SUM(B57:D57)</f>
        <v>10538.801999999996</v>
      </c>
      <c r="F57" s="17">
        <v>50555.214</v>
      </c>
      <c r="H57" s="55">
        <f>B57/$F57</f>
        <v>0.44697536044452313</v>
      </c>
      <c r="I57" s="55">
        <f t="shared" si="8"/>
        <v>0.17350693046220714</v>
      </c>
      <c r="J57" s="55">
        <f t="shared" si="9"/>
        <v>0.17105648093982947</v>
      </c>
      <c r="K57" s="17"/>
      <c r="L57" s="17"/>
    </row>
    <row r="58" spans="1:12" ht="15">
      <c r="A58" s="16">
        <v>2023</v>
      </c>
      <c r="B58" s="17">
        <v>12093.349</v>
      </c>
      <c r="C58" s="17">
        <v>4127.9210000000003</v>
      </c>
      <c r="D58" s="17">
        <v>8495.2150000000001</v>
      </c>
      <c r="E58" s="44">
        <f t="shared" si="10"/>
        <v>12485.050999999999</v>
      </c>
      <c r="F58" s="17">
        <v>37201.536</v>
      </c>
      <c r="H58" s="55">
        <f t="shared" ref="H58:H69" si="11">B58/$F58</f>
        <v>0.32507660436386282</v>
      </c>
      <c r="I58" s="55">
        <f t="shared" si="8"/>
        <v>0.11096103666257222</v>
      </c>
      <c r="J58" s="55">
        <f t="shared" si="9"/>
        <v>0.22835656570739446</v>
      </c>
      <c r="K58" s="59"/>
      <c r="L58" s="39"/>
    </row>
    <row r="59" spans="1:12" ht="15">
      <c r="A59" s="16">
        <v>2022</v>
      </c>
      <c r="B59" s="17">
        <v>37289.646000000001</v>
      </c>
      <c r="C59" s="17">
        <v>3615.2170000000001</v>
      </c>
      <c r="D59" s="17">
        <v>9752.18</v>
      </c>
      <c r="E59" s="44">
        <f t="shared" si="10"/>
        <v>1465.3810000000012</v>
      </c>
      <c r="F59" s="17">
        <v>52122.423999999999</v>
      </c>
      <c r="H59" s="55">
        <f t="shared" si="11"/>
        <v>0.71542424811248229</v>
      </c>
      <c r="I59" s="55">
        <f t="shared" si="8"/>
        <v>6.9360108808446827E-2</v>
      </c>
      <c r="J59" s="55">
        <f t="shared" si="9"/>
        <v>0.18710142874398936</v>
      </c>
      <c r="K59" s="59"/>
      <c r="L59" s="59"/>
    </row>
    <row r="60" spans="1:12" ht="15">
      <c r="A60" s="16">
        <v>2021</v>
      </c>
      <c r="B60" s="17">
        <v>45425.785000000003</v>
      </c>
      <c r="C60" s="17">
        <v>1591.12</v>
      </c>
      <c r="D60" s="17">
        <v>3243.65</v>
      </c>
      <c r="E60" s="44">
        <f t="shared" si="10"/>
        <v>1028.1289999999935</v>
      </c>
      <c r="F60" s="17">
        <v>51288.684000000001</v>
      </c>
      <c r="H60" s="55">
        <f t="shared" si="11"/>
        <v>0.8856882543525586</v>
      </c>
      <c r="I60" s="55">
        <f t="shared" si="8"/>
        <v>3.102282756952781E-2</v>
      </c>
      <c r="J60" s="55">
        <f t="shared" si="9"/>
        <v>6.3242995277476802E-2</v>
      </c>
      <c r="K60" s="61"/>
      <c r="L60" s="39"/>
    </row>
    <row r="61" spans="1:12" ht="15">
      <c r="A61" s="16">
        <v>2020</v>
      </c>
      <c r="B61" s="17">
        <v>28266.87</v>
      </c>
      <c r="C61" s="17">
        <v>2166.84</v>
      </c>
      <c r="D61" s="17">
        <v>3919.58</v>
      </c>
      <c r="E61" s="44">
        <f t="shared" si="10"/>
        <v>7501.5539999999964</v>
      </c>
      <c r="F61" s="17">
        <v>41854.843999999997</v>
      </c>
      <c r="H61" s="55">
        <f t="shared" si="11"/>
        <v>0.67535480481064514</v>
      </c>
      <c r="I61" s="55">
        <f t="shared" si="8"/>
        <v>5.1770351837890027E-2</v>
      </c>
      <c r="J61" s="55">
        <f t="shared" si="9"/>
        <v>9.3646986236527369E-2</v>
      </c>
      <c r="K61" s="59"/>
    </row>
    <row r="62" spans="1:12" ht="15">
      <c r="A62" s="16">
        <v>2019</v>
      </c>
      <c r="B62" s="17">
        <v>36047.665999999997</v>
      </c>
      <c r="C62" s="17">
        <v>258.94</v>
      </c>
      <c r="D62" s="17">
        <v>3703.66</v>
      </c>
      <c r="E62" s="44">
        <f t="shared" si="10"/>
        <v>3203.3059999999969</v>
      </c>
      <c r="F62" s="17">
        <v>43213.572</v>
      </c>
      <c r="H62" s="55">
        <f t="shared" si="11"/>
        <v>0.8341746430959236</v>
      </c>
      <c r="I62" s="55">
        <f t="shared" si="8"/>
        <v>5.9920989637237115E-3</v>
      </c>
      <c r="J62" s="55">
        <f t="shared" si="9"/>
        <v>8.5705944419498581E-2</v>
      </c>
      <c r="K62" s="59"/>
    </row>
    <row r="63" spans="1:12" ht="15">
      <c r="A63" s="16">
        <v>2018</v>
      </c>
      <c r="B63" s="17">
        <v>49587.120999999999</v>
      </c>
      <c r="C63" s="17">
        <v>2808</v>
      </c>
      <c r="D63" s="17">
        <v>2634.17</v>
      </c>
      <c r="E63" s="44">
        <f t="shared" si="10"/>
        <v>243.94000000000233</v>
      </c>
      <c r="F63" s="17">
        <v>55273.231</v>
      </c>
      <c r="H63" s="55">
        <f t="shared" si="11"/>
        <v>0.89712723687167839</v>
      </c>
      <c r="I63" s="55">
        <f t="shared" si="8"/>
        <v>5.0802168594052337E-2</v>
      </c>
      <c r="J63" s="55">
        <f t="shared" si="9"/>
        <v>4.765724659736284E-2</v>
      </c>
      <c r="K63" s="59"/>
    </row>
    <row r="64" spans="1:12" ht="15">
      <c r="A64" s="16">
        <v>2017</v>
      </c>
      <c r="B64" s="17">
        <v>32386.768</v>
      </c>
      <c r="C64" s="17">
        <v>3248.56</v>
      </c>
      <c r="D64" s="17">
        <v>3013.63</v>
      </c>
      <c r="E64" s="44">
        <f t="shared" si="10"/>
        <v>3585.1849999999977</v>
      </c>
      <c r="F64" s="17">
        <v>42234.142999999996</v>
      </c>
      <c r="H64" s="55">
        <f t="shared" si="11"/>
        <v>0.76683852682887399</v>
      </c>
      <c r="I64" s="55">
        <f t="shared" si="8"/>
        <v>7.6917862403411391E-2</v>
      </c>
      <c r="J64" s="55">
        <f t="shared" si="9"/>
        <v>7.1355301325754392E-2</v>
      </c>
      <c r="K64" s="59"/>
    </row>
    <row r="65" spans="1:12" ht="15">
      <c r="A65" s="16">
        <v>2016</v>
      </c>
      <c r="B65" s="17">
        <v>39531.567999999999</v>
      </c>
      <c r="C65" s="17">
        <v>2057.38</v>
      </c>
      <c r="D65" s="17">
        <v>2096.8000000000002</v>
      </c>
      <c r="E65" s="44">
        <f t="shared" si="10"/>
        <v>3294.4150000000009</v>
      </c>
      <c r="F65" s="17">
        <v>46980.163</v>
      </c>
      <c r="H65" s="55">
        <f t="shared" si="11"/>
        <v>0.84145233808575759</v>
      </c>
      <c r="I65" s="55">
        <f t="shared" si="8"/>
        <v>4.3792525794344311E-2</v>
      </c>
      <c r="J65" s="55">
        <f t="shared" si="9"/>
        <v>4.4631603342883255E-2</v>
      </c>
      <c r="K65" s="59"/>
    </row>
    <row r="66" spans="1:12" ht="15">
      <c r="A66" s="16">
        <v>2015</v>
      </c>
      <c r="B66" s="17">
        <v>34025.519</v>
      </c>
      <c r="C66" s="17">
        <v>2320.9</v>
      </c>
      <c r="D66" s="17">
        <v>10597.504999999999</v>
      </c>
      <c r="E66" s="44">
        <f t="shared" si="10"/>
        <v>677.15400000000227</v>
      </c>
      <c r="F66" s="17">
        <v>47621.078000000001</v>
      </c>
      <c r="H66" s="55">
        <f t="shared" si="11"/>
        <v>0.71450543391730859</v>
      </c>
      <c r="I66" s="55">
        <f t="shared" si="8"/>
        <v>4.8736821959385293E-2</v>
      </c>
      <c r="J66" s="55">
        <f t="shared" si="9"/>
        <v>0.22253811641979207</v>
      </c>
      <c r="K66" s="59"/>
    </row>
    <row r="67" spans="1:12" ht="15">
      <c r="A67" s="16">
        <v>2014</v>
      </c>
      <c r="B67" s="17">
        <v>47090.222999999998</v>
      </c>
      <c r="C67" s="17">
        <v>2503.2800000000002</v>
      </c>
      <c r="D67" s="17">
        <v>1721.55</v>
      </c>
      <c r="E67" s="44">
        <f t="shared" si="10"/>
        <v>265.20799999999872</v>
      </c>
      <c r="F67" s="17">
        <v>51580.260999999999</v>
      </c>
      <c r="H67" s="55">
        <f t="shared" si="11"/>
        <v>0.91295045986680834</v>
      </c>
      <c r="I67" s="55">
        <f t="shared" si="8"/>
        <v>4.8531743567563575E-2</v>
      </c>
      <c r="J67" s="55">
        <f t="shared" si="9"/>
        <v>3.3376139760130333E-2</v>
      </c>
      <c r="K67" s="59"/>
    </row>
    <row r="68" spans="1:12" ht="15">
      <c r="A68" s="16">
        <v>2013</v>
      </c>
      <c r="B68" s="17">
        <v>35970.25</v>
      </c>
      <c r="C68" s="17">
        <v>4443.79</v>
      </c>
      <c r="D68" s="17">
        <v>3827.49</v>
      </c>
      <c r="E68" s="44">
        <f t="shared" si="10"/>
        <v>3936.8899999999994</v>
      </c>
      <c r="F68" s="17">
        <v>48178.42</v>
      </c>
      <c r="H68" s="55">
        <f t="shared" si="11"/>
        <v>0.74660501527447354</v>
      </c>
      <c r="I68" s="55">
        <f t="shared" si="8"/>
        <v>9.2236109029727426E-2</v>
      </c>
      <c r="J68" s="55">
        <f t="shared" si="9"/>
        <v>7.9444074753800553E-2</v>
      </c>
      <c r="K68" s="59"/>
    </row>
    <row r="69" spans="1:12" ht="15">
      <c r="A69" s="16">
        <v>2012</v>
      </c>
      <c r="B69" s="17">
        <v>21514.816999999999</v>
      </c>
      <c r="C69" s="17">
        <v>4369.4949999999999</v>
      </c>
      <c r="D69" s="17">
        <v>6077.44</v>
      </c>
      <c r="E69" s="44">
        <f t="shared" si="10"/>
        <v>7055.3600000000042</v>
      </c>
      <c r="F69" s="17">
        <v>39017.112000000001</v>
      </c>
      <c r="H69" s="55">
        <f t="shared" si="11"/>
        <v>0.55142002821736269</v>
      </c>
      <c r="I69" s="55">
        <f t="shared" si="8"/>
        <v>0.11198919591998505</v>
      </c>
      <c r="J69" s="55">
        <f t="shared" si="9"/>
        <v>0.15576345066236577</v>
      </c>
      <c r="K69" s="59"/>
    </row>
    <row r="70" spans="1:12" ht="15">
      <c r="A70" s="85" t="s">
        <v>112</v>
      </c>
      <c r="B70" s="90">
        <f>SUM(B57:B67)</f>
        <v>384341.44999999995</v>
      </c>
      <c r="C70" s="90">
        <f t="shared" ref="C70:F70" si="12">SUM(C57:C67)</f>
        <v>33469.838000000003</v>
      </c>
      <c r="D70" s="90">
        <f t="shared" si="12"/>
        <v>57825.737000000008</v>
      </c>
      <c r="E70" s="90">
        <f t="shared" si="12"/>
        <v>44288.124999999985</v>
      </c>
      <c r="F70" s="90">
        <f t="shared" si="12"/>
        <v>519925.14999999997</v>
      </c>
      <c r="H70" s="47"/>
      <c r="I70" s="47"/>
      <c r="J70" s="47"/>
    </row>
    <row r="71" spans="1:12" ht="15">
      <c r="A71" s="25" t="s">
        <v>113</v>
      </c>
      <c r="B71" s="91">
        <f>SUM(B57:B59)</f>
        <v>71979.929999999993</v>
      </c>
      <c r="C71" s="91">
        <f>SUM(C57:C59)</f>
        <v>16514.817999999999</v>
      </c>
      <c r="D71" s="91">
        <f>SUM(D57:D59)</f>
        <v>26895.192000000003</v>
      </c>
      <c r="E71" s="91">
        <f>SUM(E57:E59)</f>
        <v>24489.233999999997</v>
      </c>
      <c r="F71" s="91">
        <f>SUM(F57:F59)</f>
        <v>139879.174</v>
      </c>
      <c r="H71" s="47"/>
      <c r="I71" s="47"/>
      <c r="J71" s="47"/>
    </row>
    <row r="73" spans="1:12" ht="4.5" customHeight="1">
      <c r="A73" s="7"/>
      <c r="B73" s="7"/>
      <c r="C73" s="7"/>
      <c r="D73" s="7"/>
      <c r="E73" s="7"/>
      <c r="F73" s="7"/>
      <c r="H73" s="7"/>
      <c r="I73" s="7"/>
      <c r="J73" s="7"/>
    </row>
    <row r="74" spans="1:12" ht="15">
      <c r="A74" s="42" t="s">
        <v>114</v>
      </c>
      <c r="B74" s="98" t="s">
        <v>115</v>
      </c>
      <c r="C74" s="98"/>
      <c r="D74" s="98"/>
      <c r="E74" s="98"/>
      <c r="F74" s="98"/>
      <c r="H74" s="42" t="s">
        <v>116</v>
      </c>
      <c r="I74" s="103" t="s">
        <v>117</v>
      </c>
      <c r="J74" s="103"/>
      <c r="K74" s="47"/>
      <c r="L74" s="48"/>
    </row>
    <row r="75" spans="1:12" ht="15">
      <c r="A75" s="12" t="s">
        <v>118</v>
      </c>
      <c r="B75" s="13" t="s">
        <v>119</v>
      </c>
      <c r="C75" s="13" t="s">
        <v>120</v>
      </c>
      <c r="D75" s="13" t="s">
        <v>121</v>
      </c>
      <c r="E75" s="13" t="s">
        <v>122</v>
      </c>
      <c r="F75" s="13" t="s">
        <v>123</v>
      </c>
      <c r="H75" s="13" t="s">
        <v>124</v>
      </c>
      <c r="I75" s="13" t="s">
        <v>125</v>
      </c>
      <c r="J75" s="13" t="s">
        <v>126</v>
      </c>
      <c r="K75" s="47"/>
      <c r="L75" s="48"/>
    </row>
    <row r="76" spans="1:12" ht="15">
      <c r="A76" s="16" t="s">
        <v>127</v>
      </c>
      <c r="B76" s="17">
        <v>143078.701</v>
      </c>
      <c r="C76" s="17">
        <v>101574.724</v>
      </c>
      <c r="D76" s="17">
        <v>23954.968000000001</v>
      </c>
      <c r="E76" s="44">
        <f>F76-SUM(B76:D76)</f>
        <v>34954.065999999992</v>
      </c>
      <c r="F76" s="17">
        <v>303562.45899999997</v>
      </c>
      <c r="G76" s="36"/>
      <c r="H76" s="55">
        <f>B76/$F76</f>
        <v>0.47133200024578803</v>
      </c>
      <c r="I76" s="55">
        <f t="shared" ref="I76:I89" si="13">C76/$F76</f>
        <v>0.33460897745593771</v>
      </c>
      <c r="J76" s="55">
        <f t="shared" ref="J76:J89" si="14">D76/$F76</f>
        <v>7.8912814446532087E-2</v>
      </c>
      <c r="K76" s="47"/>
      <c r="L76" s="48"/>
    </row>
    <row r="77" spans="1:12" ht="15">
      <c r="A77" s="16">
        <v>2024</v>
      </c>
      <c r="B77" s="17">
        <v>119811.97100000001</v>
      </c>
      <c r="C77" s="17">
        <v>104628.474</v>
      </c>
      <c r="D77" s="17">
        <v>5760.9290000000001</v>
      </c>
      <c r="E77" s="44">
        <f t="shared" ref="E77:E89" si="15">F77-SUM(B77:D77)</f>
        <v>13789.036999999982</v>
      </c>
      <c r="F77" s="17">
        <v>243990.41099999999</v>
      </c>
      <c r="G77" s="36"/>
      <c r="H77" s="55">
        <f>B77/$F77</f>
        <v>0.49105196597254802</v>
      </c>
      <c r="I77" s="55">
        <f t="shared" si="13"/>
        <v>0.42882207366747704</v>
      </c>
      <c r="J77" s="55">
        <f t="shared" si="14"/>
        <v>2.3611292658546324E-2</v>
      </c>
      <c r="K77" s="47"/>
      <c r="L77" s="48"/>
    </row>
    <row r="78" spans="1:12" ht="15">
      <c r="A78" s="16">
        <v>2023</v>
      </c>
      <c r="B78" s="17">
        <v>159784.69099999999</v>
      </c>
      <c r="C78" s="17">
        <v>79647.803</v>
      </c>
      <c r="D78" s="17">
        <v>2744.4659999999999</v>
      </c>
      <c r="E78" s="44">
        <f t="shared" si="15"/>
        <v>12133</v>
      </c>
      <c r="F78" s="17">
        <v>254309.96</v>
      </c>
      <c r="G78" s="36"/>
      <c r="H78" s="55">
        <f t="shared" ref="H78:H89" si="16">B78/$F78</f>
        <v>0.6283068543599315</v>
      </c>
      <c r="I78" s="55">
        <f t="shared" si="13"/>
        <v>0.31319183487740709</v>
      </c>
      <c r="J78" s="55">
        <f t="shared" si="14"/>
        <v>1.0791814838868284E-2</v>
      </c>
      <c r="K78" s="47"/>
      <c r="L78" s="48"/>
    </row>
    <row r="79" spans="1:12" ht="15">
      <c r="A79" s="16">
        <v>2022</v>
      </c>
      <c r="B79" s="17">
        <v>225418.872</v>
      </c>
      <c r="C79" s="17">
        <v>71158.646999999997</v>
      </c>
      <c r="D79" s="17">
        <v>3455.1350000000002</v>
      </c>
      <c r="E79" s="44">
        <f t="shared" si="15"/>
        <v>13485.405000000028</v>
      </c>
      <c r="F79" s="17">
        <v>313518.05900000001</v>
      </c>
      <c r="G79" s="36"/>
      <c r="H79" s="55">
        <f t="shared" si="16"/>
        <v>0.71899804661651079</v>
      </c>
      <c r="I79" s="55">
        <f t="shared" si="13"/>
        <v>0.22696825575843463</v>
      </c>
      <c r="J79" s="55">
        <f t="shared" si="14"/>
        <v>1.1020529442611789E-2</v>
      </c>
      <c r="K79" s="47"/>
      <c r="L79" s="48"/>
    </row>
    <row r="80" spans="1:12" ht="15">
      <c r="A80" s="16">
        <v>2021</v>
      </c>
      <c r="B80" s="17">
        <v>128409.65300000001</v>
      </c>
      <c r="C80" s="17">
        <v>93633.23</v>
      </c>
      <c r="D80" s="17">
        <v>2177.5390000000002</v>
      </c>
      <c r="E80" s="44">
        <f t="shared" si="15"/>
        <v>9712.3730000000214</v>
      </c>
      <c r="F80" s="17">
        <v>233932.79500000001</v>
      </c>
      <c r="G80" s="36"/>
      <c r="H80" s="55">
        <f t="shared" si="16"/>
        <v>0.54891685024325043</v>
      </c>
      <c r="I80" s="55">
        <f t="shared" si="13"/>
        <v>0.40025696268879268</v>
      </c>
      <c r="J80" s="55">
        <f t="shared" si="14"/>
        <v>9.3083956013948373E-3</v>
      </c>
      <c r="K80" s="47"/>
      <c r="L80" s="48"/>
    </row>
    <row r="81" spans="1:15" ht="15">
      <c r="A81" s="16">
        <v>2020</v>
      </c>
      <c r="B81" s="17">
        <v>110293.027</v>
      </c>
      <c r="C81" s="17">
        <v>90592.024000000005</v>
      </c>
      <c r="D81" s="17">
        <v>516.32500000000005</v>
      </c>
      <c r="E81" s="44">
        <f t="shared" si="15"/>
        <v>7651.0799999999872</v>
      </c>
      <c r="F81" s="17">
        <v>209052.45600000001</v>
      </c>
      <c r="G81" s="36"/>
      <c r="H81" s="55">
        <f t="shared" si="16"/>
        <v>0.527585416169423</v>
      </c>
      <c r="I81" s="55">
        <f t="shared" si="13"/>
        <v>0.43334589668728885</v>
      </c>
      <c r="J81" s="55">
        <f t="shared" si="14"/>
        <v>2.469834652408963E-3</v>
      </c>
      <c r="K81" s="47"/>
      <c r="L81" s="48"/>
    </row>
    <row r="82" spans="1:15" ht="15">
      <c r="A82" s="16">
        <v>2019</v>
      </c>
      <c r="B82" s="17">
        <v>139543.86900000001</v>
      </c>
      <c r="C82" s="17">
        <v>72892.286999999997</v>
      </c>
      <c r="D82" s="17">
        <v>1314.2449999999999</v>
      </c>
      <c r="E82" s="44">
        <f t="shared" si="15"/>
        <v>5256.8009999999776</v>
      </c>
      <c r="F82" s="17">
        <v>219007.20199999999</v>
      </c>
      <c r="G82" s="36"/>
      <c r="H82" s="55">
        <f t="shared" si="16"/>
        <v>0.63716566270729313</v>
      </c>
      <c r="I82" s="55">
        <f t="shared" si="13"/>
        <v>0.33283054773696436</v>
      </c>
      <c r="J82" s="55">
        <f t="shared" si="14"/>
        <v>6.0009213760924629E-3</v>
      </c>
      <c r="K82" s="47"/>
      <c r="L82" s="48"/>
    </row>
    <row r="83" spans="1:15" ht="15">
      <c r="A83" s="16">
        <v>2018</v>
      </c>
      <c r="B83" s="17">
        <v>149999.27499999999</v>
      </c>
      <c r="C83" s="17">
        <v>81611.051999999996</v>
      </c>
      <c r="D83" s="17">
        <v>1144.4770000000001</v>
      </c>
      <c r="E83" s="44">
        <f t="shared" si="15"/>
        <v>9313.6339999999909</v>
      </c>
      <c r="F83" s="17">
        <v>242068.43799999999</v>
      </c>
      <c r="G83" s="36"/>
      <c r="H83" s="55">
        <f t="shared" si="16"/>
        <v>0.61965647500067733</v>
      </c>
      <c r="I83" s="55">
        <f t="shared" si="13"/>
        <v>0.33714040820141944</v>
      </c>
      <c r="J83" s="55">
        <f t="shared" si="14"/>
        <v>4.7279067418115866E-3</v>
      </c>
      <c r="K83" s="47"/>
      <c r="L83" s="48"/>
    </row>
    <row r="84" spans="1:15" ht="15">
      <c r="A84" s="16">
        <v>2017</v>
      </c>
      <c r="B84" s="17">
        <v>94020.547000000006</v>
      </c>
      <c r="C84" s="17">
        <v>104470.22199999999</v>
      </c>
      <c r="D84" s="17">
        <v>32836.805999999997</v>
      </c>
      <c r="E84" s="44">
        <f t="shared" si="15"/>
        <v>50829.853000000003</v>
      </c>
      <c r="F84" s="17">
        <v>282157.42800000001</v>
      </c>
      <c r="G84" s="36"/>
      <c r="H84" s="55">
        <f t="shared" si="16"/>
        <v>0.33322017310137941</v>
      </c>
      <c r="I84" s="55">
        <f t="shared" si="13"/>
        <v>0.37025508327216533</v>
      </c>
      <c r="J84" s="55">
        <f t="shared" si="14"/>
        <v>0.11637760605047759</v>
      </c>
      <c r="K84" s="47"/>
      <c r="L84" s="48"/>
    </row>
    <row r="85" spans="1:15" ht="15">
      <c r="A85" s="16">
        <v>2016</v>
      </c>
      <c r="B85" s="17">
        <v>173323.95600000001</v>
      </c>
      <c r="C85" s="17">
        <v>76527.195999999996</v>
      </c>
      <c r="D85" s="17">
        <v>4401.6450000000004</v>
      </c>
      <c r="E85" s="44">
        <f t="shared" si="15"/>
        <v>19106.410000000003</v>
      </c>
      <c r="F85" s="17">
        <v>273359.20699999999</v>
      </c>
      <c r="G85" s="36"/>
      <c r="H85" s="55">
        <f t="shared" si="16"/>
        <v>0.63405201493725438</v>
      </c>
      <c r="I85" s="55">
        <f t="shared" si="13"/>
        <v>0.2799510462437067</v>
      </c>
      <c r="J85" s="55">
        <f t="shared" si="14"/>
        <v>1.6102055051688824E-2</v>
      </c>
      <c r="K85" s="47"/>
      <c r="L85" s="48"/>
    </row>
    <row r="86" spans="1:15" ht="15">
      <c r="A86" s="16">
        <v>2015</v>
      </c>
      <c r="B86" s="17">
        <v>99529.596999999994</v>
      </c>
      <c r="C86" s="17">
        <v>75117.982000000004</v>
      </c>
      <c r="D86" s="17">
        <v>696.32</v>
      </c>
      <c r="E86" s="44">
        <f t="shared" si="15"/>
        <v>8164.0819999999949</v>
      </c>
      <c r="F86" s="17">
        <v>183507.981</v>
      </c>
      <c r="G86" s="36"/>
      <c r="H86" s="55">
        <f t="shared" si="16"/>
        <v>0.54237203448933369</v>
      </c>
      <c r="I86" s="55">
        <f t="shared" si="13"/>
        <v>0.40934449603039336</v>
      </c>
      <c r="J86" s="55">
        <f t="shared" si="14"/>
        <v>3.7944943658880974E-3</v>
      </c>
      <c r="K86" s="47"/>
      <c r="L86" s="48"/>
    </row>
    <row r="87" spans="1:15" ht="15">
      <c r="A87" s="16">
        <v>2014</v>
      </c>
      <c r="B87" s="17">
        <v>89679.100999999995</v>
      </c>
      <c r="C87" s="17">
        <v>132620.51999999999</v>
      </c>
      <c r="D87" s="17">
        <v>518.70500000000004</v>
      </c>
      <c r="E87" s="44">
        <f t="shared" si="15"/>
        <v>6254.9870000000228</v>
      </c>
      <c r="F87" s="17">
        <v>229073.31299999999</v>
      </c>
      <c r="G87" s="36"/>
      <c r="H87" s="55">
        <f t="shared" si="16"/>
        <v>0.39148646267668902</v>
      </c>
      <c r="I87" s="55">
        <f t="shared" si="13"/>
        <v>0.57894356292825777</v>
      </c>
      <c r="J87" s="55">
        <f t="shared" si="14"/>
        <v>2.2643624139665718E-3</v>
      </c>
      <c r="K87" s="47"/>
      <c r="L87" s="48"/>
    </row>
    <row r="88" spans="1:15" ht="15">
      <c r="A88" s="16">
        <v>2013</v>
      </c>
      <c r="B88" s="17">
        <v>129721.061</v>
      </c>
      <c r="C88" s="17">
        <v>122439.09299999999</v>
      </c>
      <c r="D88" s="17">
        <v>1943.058</v>
      </c>
      <c r="E88" s="44">
        <f t="shared" si="15"/>
        <v>6322.8340000000317</v>
      </c>
      <c r="F88" s="17">
        <v>260426.046</v>
      </c>
      <c r="G88" s="36"/>
      <c r="H88" s="55">
        <f t="shared" si="16"/>
        <v>0.49811093395781159</v>
      </c>
      <c r="I88" s="55">
        <f t="shared" si="13"/>
        <v>0.47014918392609623</v>
      </c>
      <c r="J88" s="55">
        <f t="shared" si="14"/>
        <v>7.4610739971838298E-3</v>
      </c>
      <c r="K88" s="47"/>
      <c r="L88" s="48"/>
      <c r="N88" s="23"/>
      <c r="O88" s="23"/>
    </row>
    <row r="89" spans="1:15" ht="15">
      <c r="A89" s="62">
        <v>2012</v>
      </c>
      <c r="B89" s="63">
        <v>69825.146999999997</v>
      </c>
      <c r="C89" s="63">
        <v>113885.99</v>
      </c>
      <c r="D89" s="63">
        <v>3051.2179999999998</v>
      </c>
      <c r="E89" s="64">
        <f t="shared" si="15"/>
        <v>8444.4720000000088</v>
      </c>
      <c r="F89" s="63">
        <v>195206.82699999999</v>
      </c>
      <c r="G89" s="36"/>
      <c r="H89" s="55">
        <f t="shared" si="16"/>
        <v>0.35769828377979834</v>
      </c>
      <c r="I89" s="55">
        <f t="shared" si="13"/>
        <v>0.58341192134637798</v>
      </c>
      <c r="J89" s="55">
        <f t="shared" si="14"/>
        <v>1.5630693080216914E-2</v>
      </c>
      <c r="K89" s="47"/>
      <c r="L89" s="48"/>
    </row>
    <row r="90" spans="1:15" ht="15">
      <c r="A90" s="25" t="s">
        <v>128</v>
      </c>
      <c r="B90" s="92">
        <f>SUM(B77:B87)</f>
        <v>1489814.5590000001</v>
      </c>
      <c r="C90" s="92">
        <f>SUM(C77:C87)</f>
        <v>982899.43699999992</v>
      </c>
      <c r="D90" s="92">
        <f>SUM(D77:D87)</f>
        <v>55566.591999999997</v>
      </c>
      <c r="E90" s="93">
        <f>SUM(E77:E87)</f>
        <v>155696.66200000001</v>
      </c>
      <c r="F90" s="92">
        <f>SUM(F77:F87)</f>
        <v>2683977.2500000005</v>
      </c>
      <c r="G90" s="27"/>
      <c r="H90" s="27"/>
      <c r="I90" s="96"/>
      <c r="J90" s="96"/>
      <c r="K90" s="47"/>
      <c r="L90" s="48"/>
    </row>
    <row r="91" spans="1:15" ht="15">
      <c r="A91" s="25" t="s">
        <v>129</v>
      </c>
      <c r="B91" s="91">
        <f>SUM(B77:B79)</f>
        <v>505015.53399999999</v>
      </c>
      <c r="C91" s="91">
        <f>SUM(C77:C79)</f>
        <v>255434.924</v>
      </c>
      <c r="D91" s="91">
        <f>SUM(D77:D79)</f>
        <v>11960.53</v>
      </c>
      <c r="E91" s="91">
        <f>SUM(E77:E79)</f>
        <v>39407.44200000001</v>
      </c>
      <c r="F91" s="91">
        <f>SUM(F77:F79)</f>
        <v>811818.42999999993</v>
      </c>
      <c r="G91" s="27"/>
      <c r="H91" s="27"/>
      <c r="I91" s="26"/>
      <c r="J91" s="26"/>
      <c r="K91" s="47"/>
      <c r="L91" s="48"/>
    </row>
    <row r="92" spans="1:15" ht="15">
      <c r="G92" s="30"/>
      <c r="H92" s="30"/>
      <c r="I92" s="30"/>
      <c r="J92" s="30"/>
      <c r="K92" s="47"/>
      <c r="L92" s="48"/>
    </row>
    <row r="93" spans="1:15" ht="3.75" customHeight="1">
      <c r="A93" s="7"/>
      <c r="B93" s="7"/>
      <c r="C93" s="7"/>
      <c r="D93" s="7"/>
      <c r="E93" s="7"/>
      <c r="F93" s="7"/>
      <c r="G93" s="31"/>
      <c r="H93" s="7"/>
      <c r="I93" s="7"/>
      <c r="J93" s="7"/>
      <c r="K93" s="47"/>
      <c r="L93" s="48"/>
    </row>
    <row r="94" spans="1:15" ht="15">
      <c r="A94" s="42" t="s">
        <v>130</v>
      </c>
      <c r="B94" s="98" t="s">
        <v>131</v>
      </c>
      <c r="C94" s="98"/>
      <c r="D94" s="98"/>
      <c r="E94" s="98"/>
      <c r="F94" s="98"/>
      <c r="G94" s="31"/>
      <c r="H94" s="42" t="s">
        <v>132</v>
      </c>
      <c r="I94" s="103" t="s">
        <v>133</v>
      </c>
      <c r="J94" s="103"/>
      <c r="K94" s="47"/>
      <c r="L94" s="48"/>
    </row>
    <row r="95" spans="1:15" ht="15">
      <c r="A95" s="12" t="s">
        <v>134</v>
      </c>
      <c r="B95" s="13" t="s">
        <v>135</v>
      </c>
      <c r="C95" s="13" t="s">
        <v>136</v>
      </c>
      <c r="D95" s="13" t="s">
        <v>137</v>
      </c>
      <c r="E95" s="13" t="s">
        <v>138</v>
      </c>
      <c r="F95" s="13" t="s">
        <v>139</v>
      </c>
      <c r="G95" s="31"/>
      <c r="H95" s="13" t="s">
        <v>140</v>
      </c>
      <c r="I95" s="13" t="s">
        <v>141</v>
      </c>
      <c r="J95" s="13" t="s">
        <v>142</v>
      </c>
      <c r="K95" s="47"/>
      <c r="L95" s="48"/>
    </row>
    <row r="96" spans="1:15" ht="15">
      <c r="A96" s="16" t="s">
        <v>143</v>
      </c>
      <c r="B96" s="17">
        <v>145380.231</v>
      </c>
      <c r="C96" s="17">
        <v>17393.116999999998</v>
      </c>
      <c r="D96" s="17">
        <v>13556.99</v>
      </c>
      <c r="E96" s="44">
        <f>F96-SUM(B96:D96)</f>
        <v>7594.8250000000116</v>
      </c>
      <c r="F96" s="17">
        <v>183925.163</v>
      </c>
      <c r="G96" s="45"/>
      <c r="H96" s="55">
        <f>B96/$F96</f>
        <v>0.79043143759508316</v>
      </c>
      <c r="I96" s="55">
        <f t="shared" ref="I96:I109" si="17">C96/$F96</f>
        <v>9.4566272044026942E-2</v>
      </c>
      <c r="J96" s="55">
        <f t="shared" ref="J96:J109" si="18">D96/$F96</f>
        <v>7.3709272721971156E-2</v>
      </c>
      <c r="K96" s="47"/>
      <c r="L96" s="48"/>
    </row>
    <row r="97" spans="1:12" ht="15">
      <c r="A97" s="16">
        <v>2024</v>
      </c>
      <c r="B97" s="17">
        <v>171287.3</v>
      </c>
      <c r="C97" s="17">
        <v>14512.306</v>
      </c>
      <c r="D97" s="17">
        <v>5183.76</v>
      </c>
      <c r="E97" s="44">
        <f t="shared" ref="E97:E109" si="19">F97-SUM(B97:D97)</f>
        <v>26147.993999999977</v>
      </c>
      <c r="F97" s="17">
        <v>217131.36</v>
      </c>
      <c r="G97" s="45"/>
      <c r="H97" s="55">
        <f>B97/$F97</f>
        <v>0.78886486042366244</v>
      </c>
      <c r="I97" s="55">
        <f t="shared" si="17"/>
        <v>6.6836526976112531E-2</v>
      </c>
      <c r="J97" s="55">
        <f t="shared" si="18"/>
        <v>2.3873843004529612E-2</v>
      </c>
      <c r="K97" s="47"/>
      <c r="L97" s="48"/>
    </row>
    <row r="98" spans="1:12" ht="15">
      <c r="A98" s="16">
        <v>2023</v>
      </c>
      <c r="B98" s="17">
        <v>141312.25599999999</v>
      </c>
      <c r="C98" s="17">
        <v>13285.235000000001</v>
      </c>
      <c r="D98" s="17">
        <v>77.802000000000007</v>
      </c>
      <c r="E98" s="44">
        <f t="shared" si="19"/>
        <v>17774.994000000035</v>
      </c>
      <c r="F98" s="17">
        <v>172450.28700000001</v>
      </c>
      <c r="G98" s="45"/>
      <c r="H98" s="55">
        <f t="shared" ref="H98:H109" si="20">B98/$F98</f>
        <v>0.81943763885994569</v>
      </c>
      <c r="I98" s="55">
        <f t="shared" si="17"/>
        <v>7.7038056770528884E-2</v>
      </c>
      <c r="J98" s="55">
        <f t="shared" si="18"/>
        <v>4.5115610622323873E-4</v>
      </c>
      <c r="K98" s="47"/>
      <c r="L98" s="48"/>
    </row>
    <row r="99" spans="1:12" ht="15">
      <c r="A99" s="16">
        <v>2022</v>
      </c>
      <c r="B99" s="17">
        <v>180786.16899999999</v>
      </c>
      <c r="C99" s="17">
        <v>35266.425999999999</v>
      </c>
      <c r="D99" s="17">
        <v>15745.776</v>
      </c>
      <c r="E99" s="44">
        <f t="shared" si="19"/>
        <v>12913.255999999994</v>
      </c>
      <c r="F99" s="17">
        <v>244711.62700000001</v>
      </c>
      <c r="G99" s="45"/>
      <c r="H99" s="55">
        <f t="shared" si="20"/>
        <v>0.73877228972042264</v>
      </c>
      <c r="I99" s="55">
        <f t="shared" si="17"/>
        <v>0.14411422306468502</v>
      </c>
      <c r="J99" s="55">
        <f t="shared" si="18"/>
        <v>6.4344208704067832E-2</v>
      </c>
      <c r="K99" s="47"/>
      <c r="L99" s="48"/>
    </row>
    <row r="100" spans="1:12" ht="15">
      <c r="A100" s="16">
        <v>2021</v>
      </c>
      <c r="B100" s="17">
        <v>88420.447</v>
      </c>
      <c r="C100" s="17">
        <v>27641.762999999999</v>
      </c>
      <c r="D100" s="17">
        <v>17157.009999999998</v>
      </c>
      <c r="E100" s="44">
        <f t="shared" si="19"/>
        <v>19231.687999999995</v>
      </c>
      <c r="F100" s="17">
        <v>152450.908</v>
      </c>
      <c r="G100" s="45"/>
      <c r="H100" s="55">
        <f t="shared" si="20"/>
        <v>0.57999291811367892</v>
      </c>
      <c r="I100" s="55">
        <f t="shared" si="17"/>
        <v>0.18131583053608313</v>
      </c>
      <c r="J100" s="55">
        <f t="shared" si="18"/>
        <v>0.11254121228323546</v>
      </c>
      <c r="K100" s="47"/>
      <c r="L100" s="48"/>
    </row>
    <row r="101" spans="1:12" ht="15">
      <c r="A101" s="16">
        <v>2020</v>
      </c>
      <c r="B101" s="17">
        <v>68583.411999999997</v>
      </c>
      <c r="C101" s="17">
        <v>20093.098000000002</v>
      </c>
      <c r="D101" s="17">
        <v>40137.127999999997</v>
      </c>
      <c r="E101" s="44">
        <f t="shared" si="19"/>
        <v>4084.663000000015</v>
      </c>
      <c r="F101" s="17">
        <v>132898.30100000001</v>
      </c>
      <c r="G101" s="45"/>
      <c r="H101" s="55">
        <f t="shared" si="20"/>
        <v>0.51605935880248754</v>
      </c>
      <c r="I101" s="55">
        <f t="shared" si="17"/>
        <v>0.15119153404376479</v>
      </c>
      <c r="J101" s="55">
        <f t="shared" si="18"/>
        <v>0.30201385343519171</v>
      </c>
      <c r="K101" s="47"/>
      <c r="L101" s="48"/>
    </row>
    <row r="102" spans="1:12" ht="15">
      <c r="A102" s="16">
        <v>2019</v>
      </c>
      <c r="B102" s="17">
        <v>86376.262000000002</v>
      </c>
      <c r="C102" s="17">
        <v>15682.689</v>
      </c>
      <c r="D102" s="17">
        <v>20779.558000000001</v>
      </c>
      <c r="E102" s="44">
        <f t="shared" si="19"/>
        <v>13034.903999999995</v>
      </c>
      <c r="F102" s="17">
        <v>135873.413</v>
      </c>
      <c r="G102" s="45"/>
      <c r="H102" s="55">
        <f t="shared" si="20"/>
        <v>0.63571128517983133</v>
      </c>
      <c r="I102" s="55">
        <f t="shared" si="17"/>
        <v>0.11542132234508601</v>
      </c>
      <c r="J102" s="55">
        <f t="shared" si="18"/>
        <v>0.15293321586026548</v>
      </c>
      <c r="K102" s="47"/>
      <c r="L102" s="48"/>
    </row>
    <row r="103" spans="1:12" ht="15">
      <c r="A103" s="16">
        <v>2018</v>
      </c>
      <c r="B103" s="17">
        <v>91366.653000000006</v>
      </c>
      <c r="C103" s="17">
        <v>19111.856</v>
      </c>
      <c r="D103" s="17">
        <v>6441.4</v>
      </c>
      <c r="E103" s="44">
        <f t="shared" si="19"/>
        <v>8687.3139999999985</v>
      </c>
      <c r="F103" s="17">
        <v>125607.223</v>
      </c>
      <c r="G103" s="45"/>
      <c r="H103" s="55">
        <f t="shared" si="20"/>
        <v>0.7273996735044449</v>
      </c>
      <c r="I103" s="55">
        <f t="shared" si="17"/>
        <v>0.15215570843406034</v>
      </c>
      <c r="J103" s="55">
        <f t="shared" si="18"/>
        <v>5.1282082719080573E-2</v>
      </c>
      <c r="K103" s="47"/>
      <c r="L103" s="48"/>
    </row>
    <row r="104" spans="1:12" ht="15">
      <c r="A104" s="16">
        <v>2017</v>
      </c>
      <c r="B104" s="17">
        <v>66482.918000000005</v>
      </c>
      <c r="C104" s="17">
        <v>36507.012000000002</v>
      </c>
      <c r="D104" s="17">
        <v>17880.887999999999</v>
      </c>
      <c r="E104" s="44">
        <f t="shared" si="19"/>
        <v>28429.076000000001</v>
      </c>
      <c r="F104" s="17">
        <v>149299.894</v>
      </c>
      <c r="G104" s="45"/>
      <c r="H104" s="55">
        <f t="shared" si="20"/>
        <v>0.44529782452491229</v>
      </c>
      <c r="I104" s="55">
        <f t="shared" si="17"/>
        <v>0.24452135243980819</v>
      </c>
      <c r="J104" s="55">
        <f t="shared" si="18"/>
        <v>0.11976490753570125</v>
      </c>
      <c r="K104" s="47"/>
      <c r="L104" s="48"/>
    </row>
    <row r="105" spans="1:12" ht="15">
      <c r="A105" s="16">
        <v>2016</v>
      </c>
      <c r="B105" s="17">
        <v>95604.967999999993</v>
      </c>
      <c r="C105" s="17">
        <v>33218.120999999999</v>
      </c>
      <c r="D105" s="17">
        <v>16402.267</v>
      </c>
      <c r="E105" s="44">
        <f t="shared" si="19"/>
        <v>11620.619000000006</v>
      </c>
      <c r="F105" s="17">
        <v>156845.97500000001</v>
      </c>
      <c r="G105" s="45"/>
      <c r="H105" s="55">
        <f t="shared" si="20"/>
        <v>0.60954683727140579</v>
      </c>
      <c r="I105" s="55">
        <f t="shared" si="17"/>
        <v>0.21178816351519381</v>
      </c>
      <c r="J105" s="55">
        <f t="shared" si="18"/>
        <v>0.10457563224048305</v>
      </c>
      <c r="K105" s="47"/>
      <c r="L105" s="48"/>
    </row>
    <row r="106" spans="1:12" ht="15">
      <c r="A106" s="16">
        <v>2015</v>
      </c>
      <c r="B106" s="17">
        <v>67413.233999999997</v>
      </c>
      <c r="C106" s="17">
        <v>23960.562999999998</v>
      </c>
      <c r="D106" s="17">
        <v>6615.67</v>
      </c>
      <c r="E106" s="44">
        <f t="shared" si="19"/>
        <v>26170.474000000017</v>
      </c>
      <c r="F106" s="17">
        <v>124159.94100000001</v>
      </c>
      <c r="G106" s="45"/>
      <c r="H106" s="55">
        <f t="shared" si="20"/>
        <v>0.54295478442600087</v>
      </c>
      <c r="I106" s="55">
        <f t="shared" si="17"/>
        <v>0.19298143029884329</v>
      </c>
      <c r="J106" s="55">
        <f t="shared" si="18"/>
        <v>5.3283449933340415E-2</v>
      </c>
      <c r="K106" s="47"/>
      <c r="L106" s="48"/>
    </row>
    <row r="107" spans="1:12" ht="15">
      <c r="A107" s="16">
        <v>2014</v>
      </c>
      <c r="B107" s="17">
        <v>90787.915999999997</v>
      </c>
      <c r="C107" s="17">
        <v>29413.748</v>
      </c>
      <c r="D107" s="17">
        <v>1797.32</v>
      </c>
      <c r="E107" s="44">
        <f t="shared" si="19"/>
        <v>12273.516999999993</v>
      </c>
      <c r="F107" s="17">
        <v>134272.50099999999</v>
      </c>
      <c r="G107" s="45"/>
      <c r="H107" s="55">
        <f t="shared" si="20"/>
        <v>0.67614675621481124</v>
      </c>
      <c r="I107" s="55">
        <f t="shared" si="17"/>
        <v>0.21906010375125137</v>
      </c>
      <c r="J107" s="55">
        <f t="shared" si="18"/>
        <v>1.3385614974133833E-2</v>
      </c>
      <c r="K107" s="47"/>
      <c r="L107" s="48"/>
    </row>
    <row r="108" spans="1:12" ht="15">
      <c r="A108" s="16">
        <v>2013</v>
      </c>
      <c r="B108" s="17">
        <v>44862.106</v>
      </c>
      <c r="C108" s="17">
        <v>41392.968000000001</v>
      </c>
      <c r="D108" s="17">
        <v>497.49799999999999</v>
      </c>
      <c r="E108" s="44">
        <f t="shared" si="19"/>
        <v>10360.532000000007</v>
      </c>
      <c r="F108" s="17">
        <v>97113.104000000007</v>
      </c>
      <c r="G108" s="45"/>
      <c r="H108" s="55">
        <f t="shared" si="20"/>
        <v>0.46195728642346762</v>
      </c>
      <c r="I108" s="55">
        <f t="shared" si="17"/>
        <v>0.42623463049847526</v>
      </c>
      <c r="J108" s="55">
        <f t="shared" si="18"/>
        <v>5.1228719864623001E-3</v>
      </c>
      <c r="K108" s="47"/>
      <c r="L108" s="48"/>
    </row>
    <row r="109" spans="1:12" ht="15">
      <c r="A109" s="62">
        <v>2012</v>
      </c>
      <c r="B109" s="63">
        <v>41340.292999999998</v>
      </c>
      <c r="C109" s="63">
        <v>26806.776000000002</v>
      </c>
      <c r="D109" s="63">
        <v>997.86</v>
      </c>
      <c r="E109" s="64">
        <f t="shared" si="19"/>
        <v>18822.402999999991</v>
      </c>
      <c r="F109" s="63">
        <v>87967.331999999995</v>
      </c>
      <c r="G109" s="45"/>
      <c r="H109" s="55">
        <f t="shared" si="20"/>
        <v>0.4699505152662809</v>
      </c>
      <c r="I109" s="55">
        <f t="shared" si="17"/>
        <v>0.30473558070398227</v>
      </c>
      <c r="J109" s="55">
        <f t="shared" si="18"/>
        <v>1.1343529209229626E-2</v>
      </c>
      <c r="K109" s="47"/>
      <c r="L109" s="48"/>
    </row>
    <row r="110" spans="1:12" ht="15">
      <c r="A110" s="25" t="s">
        <v>144</v>
      </c>
      <c r="B110" s="92">
        <f>SUM(B97:B107)</f>
        <v>1148421.5350000001</v>
      </c>
      <c r="C110" s="92">
        <f t="shared" ref="C110:E110" si="21">SUM(C97:C107)</f>
        <v>268692.81699999998</v>
      </c>
      <c r="D110" s="92">
        <f t="shared" si="21"/>
        <v>148218.579</v>
      </c>
      <c r="E110" s="93">
        <f t="shared" si="21"/>
        <v>180368.49900000004</v>
      </c>
      <c r="F110" s="92">
        <f>SUM(F97:F107)</f>
        <v>1745701.4300000002</v>
      </c>
    </row>
    <row r="111" spans="1:12" ht="15">
      <c r="A111" s="25" t="s">
        <v>145</v>
      </c>
      <c r="B111" s="91">
        <f>SUM(B97:B99)</f>
        <v>493385.72499999998</v>
      </c>
      <c r="C111" s="91">
        <f>SUM(C97:C99)</f>
        <v>63063.967000000004</v>
      </c>
      <c r="D111" s="91">
        <f>SUM(D97:D99)</f>
        <v>21007.338</v>
      </c>
      <c r="E111" s="91">
        <f>SUM(E97:E99)</f>
        <v>56836.244000000006</v>
      </c>
      <c r="F111" s="91">
        <f>SUM(F97:F99)</f>
        <v>634293.27399999998</v>
      </c>
    </row>
    <row r="113" spans="1:12" ht="4.5" customHeight="1">
      <c r="A113" s="7"/>
      <c r="B113" s="7"/>
      <c r="C113" s="7"/>
      <c r="D113" s="7"/>
      <c r="E113" s="7"/>
      <c r="F113" s="7"/>
      <c r="G113" s="31"/>
      <c r="H113" s="7"/>
      <c r="I113" s="7"/>
      <c r="J113" s="7"/>
    </row>
    <row r="114" spans="1:12">
      <c r="A114" s="42" t="s">
        <v>146</v>
      </c>
      <c r="B114" s="98" t="s">
        <v>147</v>
      </c>
      <c r="C114" s="98"/>
      <c r="D114" s="98"/>
      <c r="E114" s="98"/>
      <c r="F114" s="98"/>
      <c r="G114" s="31"/>
      <c r="H114" s="42" t="s">
        <v>148</v>
      </c>
      <c r="I114" s="103" t="s">
        <v>149</v>
      </c>
      <c r="J114" s="103"/>
    </row>
    <row r="115" spans="1:12">
      <c r="A115" s="12" t="s">
        <v>150</v>
      </c>
      <c r="B115" s="13" t="s">
        <v>151</v>
      </c>
      <c r="C115" s="13" t="s">
        <v>152</v>
      </c>
      <c r="D115" s="13" t="s">
        <v>153</v>
      </c>
      <c r="E115" s="13" t="s">
        <v>154</v>
      </c>
      <c r="F115" s="13" t="s">
        <v>155</v>
      </c>
      <c r="G115" s="31"/>
      <c r="H115" s="13" t="s">
        <v>156</v>
      </c>
      <c r="I115" s="13" t="s">
        <v>157</v>
      </c>
      <c r="J115" s="13" t="s">
        <v>158</v>
      </c>
    </row>
    <row r="116" spans="1:12" ht="15">
      <c r="A116" s="16" t="s">
        <v>159</v>
      </c>
      <c r="B116" s="17">
        <v>30287.002</v>
      </c>
      <c r="C116" s="17">
        <v>21132.675999999999</v>
      </c>
      <c r="D116" s="17">
        <v>11807.433999999999</v>
      </c>
      <c r="E116" s="44">
        <f>F116-SUM(B116:D116)</f>
        <v>12179.136000000006</v>
      </c>
      <c r="F116" s="17">
        <v>75406.248000000007</v>
      </c>
      <c r="G116" s="45"/>
      <c r="H116" s="55">
        <f>B116/$F116</f>
        <v>0.40165109395179027</v>
      </c>
      <c r="I116" s="55">
        <f t="shared" ref="I116:I129" si="22">C116/$F116</f>
        <v>0.28025099458601888</v>
      </c>
      <c r="J116" s="55">
        <f>D116/$F116</f>
        <v>0.15658429259071474</v>
      </c>
      <c r="L116"/>
    </row>
    <row r="117" spans="1:12" ht="15">
      <c r="A117" s="16">
        <v>2024</v>
      </c>
      <c r="B117" s="17">
        <v>28603.499</v>
      </c>
      <c r="C117" s="17">
        <v>11235.414000000001</v>
      </c>
      <c r="D117" s="17">
        <v>8293.6689999999999</v>
      </c>
      <c r="E117" s="44">
        <f t="shared" ref="E117:E129" si="23">F117-SUM(B117:D117)</f>
        <v>4376.6939999999959</v>
      </c>
      <c r="F117" s="17">
        <v>52509.275999999998</v>
      </c>
      <c r="G117" s="45"/>
      <c r="H117" s="55">
        <f>B117/$F117</f>
        <v>0.5447323059643786</v>
      </c>
      <c r="I117" s="55">
        <f t="shared" si="22"/>
        <v>0.21397008025781961</v>
      </c>
      <c r="J117" s="55">
        <f>D117/$F117</f>
        <v>0.15794674068635037</v>
      </c>
      <c r="L117"/>
    </row>
    <row r="118" spans="1:12" ht="15">
      <c r="A118" s="16">
        <v>2023</v>
      </c>
      <c r="B118" s="17">
        <v>18514.202000000001</v>
      </c>
      <c r="C118" s="17">
        <v>11378.02</v>
      </c>
      <c r="D118" s="17">
        <v>50.012</v>
      </c>
      <c r="E118" s="44">
        <f t="shared" si="23"/>
        <v>1461.2520000000004</v>
      </c>
      <c r="F118" s="17">
        <v>31403.486000000001</v>
      </c>
      <c r="G118" s="45"/>
      <c r="H118" s="55">
        <f t="shared" ref="H118:H129" si="24">B118/$F118</f>
        <v>0.58955881522197884</v>
      </c>
      <c r="I118" s="55">
        <f t="shared" si="22"/>
        <v>0.36231710071932777</v>
      </c>
      <c r="J118" s="55">
        <f>D118/$F118</f>
        <v>1.5925620486846588E-3</v>
      </c>
      <c r="L118"/>
    </row>
    <row r="119" spans="1:12" ht="15">
      <c r="A119" s="16">
        <v>2022</v>
      </c>
      <c r="B119" s="17">
        <v>28067.152999999998</v>
      </c>
      <c r="C119" s="17">
        <v>21967.128000000001</v>
      </c>
      <c r="D119" s="17">
        <v>14699.697</v>
      </c>
      <c r="E119" s="44">
        <f t="shared" si="23"/>
        <v>9540.6940000000031</v>
      </c>
      <c r="F119" s="17">
        <v>74274.672000000006</v>
      </c>
      <c r="G119" s="45"/>
      <c r="H119" s="55">
        <f t="shared" si="24"/>
        <v>0.37788323050420197</v>
      </c>
      <c r="I119" s="55">
        <f t="shared" si="22"/>
        <v>0.29575530134956368</v>
      </c>
      <c r="J119" s="55">
        <f t="shared" ref="J119:J129" si="25">D119/$F119</f>
        <v>0.19790995509209383</v>
      </c>
      <c r="L119"/>
    </row>
    <row r="120" spans="1:12" ht="15">
      <c r="A120" s="16">
        <v>2021</v>
      </c>
      <c r="B120" s="17">
        <v>22028.181</v>
      </c>
      <c r="C120" s="17">
        <v>15852.132</v>
      </c>
      <c r="D120" s="17">
        <v>1518.03</v>
      </c>
      <c r="E120" s="44">
        <f t="shared" si="23"/>
        <v>7882.8539999999994</v>
      </c>
      <c r="F120" s="17">
        <v>47281.197</v>
      </c>
      <c r="G120" s="45"/>
      <c r="H120" s="55">
        <f t="shared" si="24"/>
        <v>0.46589727836205164</v>
      </c>
      <c r="I120" s="55">
        <f t="shared" si="22"/>
        <v>0.33527349148965074</v>
      </c>
      <c r="J120" s="55">
        <f t="shared" si="25"/>
        <v>3.2106420655974507E-2</v>
      </c>
      <c r="L120"/>
    </row>
    <row r="121" spans="1:12" ht="15">
      <c r="A121" s="16">
        <v>2020</v>
      </c>
      <c r="B121" s="17">
        <v>19540.652999999998</v>
      </c>
      <c r="C121" s="17">
        <v>10772.146000000001</v>
      </c>
      <c r="D121" s="17">
        <v>147.19</v>
      </c>
      <c r="E121" s="44">
        <f t="shared" si="23"/>
        <v>1310.8680000000022</v>
      </c>
      <c r="F121" s="17">
        <v>31770.857</v>
      </c>
      <c r="G121" s="45"/>
      <c r="H121" s="55">
        <f t="shared" si="24"/>
        <v>0.61504960347780357</v>
      </c>
      <c r="I121" s="55">
        <f t="shared" si="22"/>
        <v>0.33905745759392014</v>
      </c>
      <c r="J121" s="55">
        <f t="shared" si="25"/>
        <v>4.6328621226679528E-3</v>
      </c>
      <c r="L121"/>
    </row>
    <row r="122" spans="1:12" ht="15">
      <c r="A122" s="16">
        <v>2019</v>
      </c>
      <c r="B122" s="17">
        <v>14815.071</v>
      </c>
      <c r="C122" s="17">
        <v>22939.239000000001</v>
      </c>
      <c r="D122" s="17">
        <v>559.029</v>
      </c>
      <c r="E122" s="44">
        <f t="shared" si="23"/>
        <v>1485.5939999999973</v>
      </c>
      <c r="F122" s="17">
        <v>39798.932999999997</v>
      </c>
      <c r="G122" s="45"/>
      <c r="H122" s="55">
        <f t="shared" si="24"/>
        <v>0.37224794443609832</v>
      </c>
      <c r="I122" s="55">
        <f t="shared" si="22"/>
        <v>0.57637824109505653</v>
      </c>
      <c r="J122" s="55">
        <f t="shared" si="25"/>
        <v>1.4046331342601573E-2</v>
      </c>
      <c r="L122"/>
    </row>
    <row r="123" spans="1:12" ht="15">
      <c r="A123" s="16">
        <v>2018</v>
      </c>
      <c r="B123" s="17">
        <v>14485.991</v>
      </c>
      <c r="C123" s="17">
        <v>4594.9399999999996</v>
      </c>
      <c r="D123" s="17">
        <v>51.817999999999998</v>
      </c>
      <c r="E123" s="44">
        <f t="shared" si="23"/>
        <v>2032.9389999999985</v>
      </c>
      <c r="F123" s="17">
        <v>21165.687999999998</v>
      </c>
      <c r="G123" s="45"/>
      <c r="H123" s="55">
        <f t="shared" si="24"/>
        <v>0.68440917205242757</v>
      </c>
      <c r="I123" s="55">
        <f t="shared" si="22"/>
        <v>0.21709381712515086</v>
      </c>
      <c r="J123" s="55">
        <f t="shared" si="25"/>
        <v>2.448207684059219E-3</v>
      </c>
      <c r="L123"/>
    </row>
    <row r="124" spans="1:12" ht="15">
      <c r="A124" s="16">
        <v>2017</v>
      </c>
      <c r="B124" s="17">
        <v>25754.192999999999</v>
      </c>
      <c r="C124" s="17">
        <v>7715.28</v>
      </c>
      <c r="D124" s="17">
        <v>15936.093999999999</v>
      </c>
      <c r="E124" s="44">
        <f t="shared" si="23"/>
        <v>15617.964000000007</v>
      </c>
      <c r="F124" s="17">
        <v>65023.531000000003</v>
      </c>
      <c r="G124" s="45"/>
      <c r="H124" s="55">
        <f t="shared" si="24"/>
        <v>0.3960749686140545</v>
      </c>
      <c r="I124" s="55">
        <f t="shared" si="22"/>
        <v>0.11865366093391636</v>
      </c>
      <c r="J124" s="55">
        <f t="shared" si="25"/>
        <v>0.24508195348542358</v>
      </c>
      <c r="L124"/>
    </row>
    <row r="125" spans="1:12" ht="15">
      <c r="A125" s="16">
        <v>2016</v>
      </c>
      <c r="B125" s="17">
        <v>16554.508000000002</v>
      </c>
      <c r="C125" s="17">
        <v>6504.0309999999999</v>
      </c>
      <c r="D125" s="17">
        <v>95.01</v>
      </c>
      <c r="E125" s="44">
        <f t="shared" si="23"/>
        <v>2565.5370000000003</v>
      </c>
      <c r="F125" s="17">
        <v>25719.085999999999</v>
      </c>
      <c r="G125" s="45"/>
      <c r="H125" s="55">
        <f t="shared" si="24"/>
        <v>0.64366626403442184</v>
      </c>
      <c r="I125" s="55">
        <f t="shared" si="22"/>
        <v>0.25288733044401346</v>
      </c>
      <c r="J125" s="55">
        <f t="shared" si="25"/>
        <v>3.6941437187931175E-3</v>
      </c>
      <c r="L125"/>
    </row>
    <row r="126" spans="1:12" ht="15">
      <c r="A126" s="16">
        <v>2015</v>
      </c>
      <c r="B126" s="17">
        <v>39889.17</v>
      </c>
      <c r="C126" s="17">
        <v>18083.084999999999</v>
      </c>
      <c r="D126" s="17">
        <v>812.7</v>
      </c>
      <c r="E126" s="44">
        <f t="shared" si="23"/>
        <v>860.12100000000646</v>
      </c>
      <c r="F126" s="17">
        <v>59645.076000000001</v>
      </c>
      <c r="G126" s="45"/>
      <c r="H126" s="55">
        <f t="shared" si="24"/>
        <v>0.66877557503657126</v>
      </c>
      <c r="I126" s="55">
        <f t="shared" si="22"/>
        <v>0.30317817014769166</v>
      </c>
      <c r="J126" s="55">
        <f t="shared" si="25"/>
        <v>1.3625600879442253E-2</v>
      </c>
      <c r="L126"/>
    </row>
    <row r="127" spans="1:12" ht="15">
      <c r="A127" s="16">
        <v>2014</v>
      </c>
      <c r="B127" s="17">
        <v>33291.440000000002</v>
      </c>
      <c r="C127" s="17">
        <v>47276.338000000003</v>
      </c>
      <c r="D127" s="17">
        <v>326.315</v>
      </c>
      <c r="E127" s="44">
        <f t="shared" si="23"/>
        <v>1143.6649999999936</v>
      </c>
      <c r="F127" s="17">
        <v>82037.758000000002</v>
      </c>
      <c r="G127" s="45"/>
      <c r="H127" s="55">
        <f t="shared" si="24"/>
        <v>0.40580631177170884</v>
      </c>
      <c r="I127" s="55">
        <f t="shared" si="22"/>
        <v>0.57627535359998505</v>
      </c>
      <c r="J127" s="55">
        <f t="shared" si="25"/>
        <v>3.977619671176289E-3</v>
      </c>
      <c r="L127"/>
    </row>
    <row r="128" spans="1:12" ht="15">
      <c r="A128" s="16">
        <v>2013</v>
      </c>
      <c r="B128" s="17">
        <v>27241.556</v>
      </c>
      <c r="C128" s="17">
        <v>21883.613000000001</v>
      </c>
      <c r="D128" s="17">
        <v>605.12599999999998</v>
      </c>
      <c r="E128" s="44">
        <f t="shared" si="23"/>
        <v>2219.1490000000049</v>
      </c>
      <c r="F128" s="17">
        <v>51949.444000000003</v>
      </c>
      <c r="G128" s="45"/>
      <c r="H128" s="55">
        <f t="shared" si="24"/>
        <v>0.52438590103101002</v>
      </c>
      <c r="I128" s="55">
        <f t="shared" si="22"/>
        <v>0.42124826206032157</v>
      </c>
      <c r="J128" s="55">
        <f t="shared" si="25"/>
        <v>1.1648363358807073E-2</v>
      </c>
      <c r="L128"/>
    </row>
    <row r="129" spans="1:12" ht="15">
      <c r="A129" s="62">
        <v>2012</v>
      </c>
      <c r="B129" s="63">
        <v>18348.834999999999</v>
      </c>
      <c r="C129" s="63">
        <v>18469.103999999999</v>
      </c>
      <c r="D129" s="63">
        <v>428.24099999999999</v>
      </c>
      <c r="E129" s="64">
        <f t="shared" si="23"/>
        <v>1562.8890000000029</v>
      </c>
      <c r="F129" s="63">
        <v>38809.069000000003</v>
      </c>
      <c r="G129" s="45"/>
      <c r="H129" s="55">
        <f t="shared" si="24"/>
        <v>0.47279760820853489</v>
      </c>
      <c r="I129" s="55">
        <f t="shared" si="22"/>
        <v>0.47589660035390174</v>
      </c>
      <c r="J129" s="55">
        <f t="shared" si="25"/>
        <v>1.1034559989058227E-2</v>
      </c>
      <c r="L129"/>
    </row>
    <row r="130" spans="1:12" ht="15">
      <c r="A130" s="25" t="s">
        <v>160</v>
      </c>
      <c r="B130" s="92">
        <f>SUM(B117:B127)</f>
        <v>261544.06099999999</v>
      </c>
      <c r="C130" s="92">
        <f>SUM(C117:C127)</f>
        <v>178317.75300000003</v>
      </c>
      <c r="D130" s="92">
        <f>SUM(D117:D127)</f>
        <v>42489.563999999998</v>
      </c>
      <c r="E130" s="93">
        <f>SUM(E117:E127)</f>
        <v>48278.182000000008</v>
      </c>
      <c r="F130" s="92">
        <f>SUM(F117:F127)</f>
        <v>530629.56000000006</v>
      </c>
    </row>
    <row r="131" spans="1:12" ht="15">
      <c r="A131" s="25" t="s">
        <v>161</v>
      </c>
      <c r="B131" s="91">
        <f>SUM(B117:B119)</f>
        <v>75184.853999999992</v>
      </c>
      <c r="C131" s="91">
        <f t="shared" ref="C131:F131" si="26">SUM(C117:C119)</f>
        <v>44580.562000000005</v>
      </c>
      <c r="D131" s="91">
        <f t="shared" si="26"/>
        <v>23043.378000000001</v>
      </c>
      <c r="E131" s="91">
        <f t="shared" si="26"/>
        <v>15378.64</v>
      </c>
      <c r="F131" s="91">
        <f t="shared" si="26"/>
        <v>158187.43400000001</v>
      </c>
      <c r="G131" s="17"/>
      <c r="H131" s="17"/>
      <c r="I131" s="44"/>
      <c r="J131" s="17"/>
    </row>
    <row r="132" spans="1:12" ht="15">
      <c r="A132" s="16"/>
      <c r="B132" s="75"/>
      <c r="C132" s="75"/>
      <c r="D132" s="75"/>
      <c r="E132" s="75"/>
      <c r="F132" s="75"/>
      <c r="G132" s="17"/>
      <c r="H132" s="17"/>
      <c r="I132" s="44"/>
      <c r="J132" s="17"/>
    </row>
    <row r="133" spans="1:12" ht="4.5" customHeight="1">
      <c r="A133" s="7"/>
      <c r="B133" s="7"/>
      <c r="C133" s="7" t="s">
        <v>162</v>
      </c>
      <c r="D133" s="5"/>
      <c r="E133" s="5"/>
      <c r="F133" s="5"/>
    </row>
    <row r="134" spans="1:12" ht="14.25" customHeight="1">
      <c r="A134" s="42" t="s">
        <v>163</v>
      </c>
      <c r="B134" s="42"/>
      <c r="C134" s="42"/>
      <c r="D134" s="94"/>
      <c r="E134" s="94"/>
      <c r="F134" s="94"/>
    </row>
    <row r="135" spans="1:12" ht="14.25" customHeight="1">
      <c r="A135" s="42"/>
      <c r="B135" s="42" t="s">
        <v>164</v>
      </c>
      <c r="C135" s="42" t="s">
        <v>165</v>
      </c>
    </row>
    <row r="136" spans="1:12" ht="15">
      <c r="A136" s="16" t="s">
        <v>166</v>
      </c>
      <c r="B136" s="17">
        <f>B131+C111+C91</f>
        <v>393683.745</v>
      </c>
      <c r="C136" s="39">
        <f>B136/B140</f>
        <v>0.2453929791988706</v>
      </c>
      <c r="E136" s="47"/>
    </row>
    <row r="137" spans="1:12" ht="15">
      <c r="A137" s="16" t="s">
        <v>167</v>
      </c>
      <c r="B137" s="17">
        <f>C131+B111+B91</f>
        <v>1042981.821</v>
      </c>
      <c r="C137" s="39">
        <f>B137/B140</f>
        <v>0.65011679947683176</v>
      </c>
      <c r="E137" s="47"/>
    </row>
    <row r="138" spans="1:12" ht="15">
      <c r="A138" s="16" t="s">
        <v>168</v>
      </c>
      <c r="B138" s="17">
        <f>D131+D111</f>
        <v>44050.716</v>
      </c>
      <c r="C138" s="39">
        <f>B138/B140</f>
        <v>2.745791913527788E-2</v>
      </c>
    </row>
    <row r="139" spans="1:12" ht="15">
      <c r="A139" s="16" t="s">
        <v>169</v>
      </c>
      <c r="B139" s="17">
        <f>D111</f>
        <v>21007.338</v>
      </c>
      <c r="C139" s="39">
        <f>B139/B140</f>
        <v>1.3094402098968155E-2</v>
      </c>
    </row>
    <row r="140" spans="1:12" ht="15">
      <c r="A140" s="16" t="s">
        <v>170</v>
      </c>
      <c r="B140" s="17">
        <f>F131+F111+F91</f>
        <v>1604299.1379999998</v>
      </c>
      <c r="C140" s="47">
        <f>SUM(C136:C139)</f>
        <v>0.93606209990994838</v>
      </c>
    </row>
  </sheetData>
  <mergeCells count="13">
    <mergeCell ref="I74:J74"/>
    <mergeCell ref="I94:J94"/>
    <mergeCell ref="I114:J114"/>
    <mergeCell ref="B14:F14"/>
    <mergeCell ref="B34:F34"/>
    <mergeCell ref="B74:F74"/>
    <mergeCell ref="B114:F114"/>
    <mergeCell ref="B54:F54"/>
    <mergeCell ref="B94:F94"/>
    <mergeCell ref="I90:J90"/>
    <mergeCell ref="I14:J14"/>
    <mergeCell ref="I34:J34"/>
    <mergeCell ref="I54:J54"/>
  </mergeCells>
  <phoneticPr fontId="20" type="noConversion"/>
  <pageMargins left="0.7" right="0.7" top="0.75" bottom="0.75" header="0.3" footer="0.3"/>
  <pageSetup orientation="portrait" horizontalDpi="200" verticalDpi="200" r:id="rId1"/>
  <ignoredErrors>
    <ignoredError sqref="E17:E29 E36:E49 E76:E89 E96:E109 B30:F31 B50:F51 B70:F71 B90:F91 B110:F111 B130:F131 E57:E6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E56B3-1268-472C-A7EE-4321C1E56938}">
  <sheetPr codeName="Tabelle4">
    <pageSetUpPr autoPageBreaks="0"/>
  </sheetPr>
  <dimension ref="A10:AD83"/>
  <sheetViews>
    <sheetView showGridLines="0" zoomScale="85" zoomScaleNormal="85" workbookViewId="0">
      <selection activeCell="B12" sqref="B12"/>
    </sheetView>
  </sheetViews>
  <sheetFormatPr baseColWidth="10" defaultColWidth="8.7265625" defaultRowHeight="14.5"/>
  <cols>
    <col min="1" max="1" width="26.81640625" style="1" customWidth="1"/>
    <col min="2" max="2" width="20.54296875" style="1" customWidth="1"/>
    <col min="3" max="3" width="20.453125" style="1" customWidth="1"/>
    <col min="4" max="4" width="20.81640625" style="1" customWidth="1"/>
    <col min="5" max="5" width="22.81640625" style="1" customWidth="1"/>
    <col min="6" max="6" width="20.26953125" style="1" customWidth="1"/>
    <col min="7" max="7" width="20" style="1" customWidth="1"/>
    <col min="8" max="16" width="18.54296875" style="1" customWidth="1"/>
    <col min="17" max="17" width="10.453125" style="1" bestFit="1" customWidth="1"/>
    <col min="18" max="18" width="9.54296875" style="1" bestFit="1" customWidth="1"/>
    <col min="19" max="19" width="8.7265625" style="1"/>
    <col min="20" max="20" width="9.54296875" style="1" bestFit="1" customWidth="1"/>
    <col min="21" max="16384" width="8.7265625" style="1"/>
  </cols>
  <sheetData>
    <row r="10" spans="1:30" ht="21">
      <c r="Q10" s="2"/>
    </row>
    <row r="11" spans="1:30">
      <c r="M11" s="3"/>
      <c r="Q11" s="4"/>
      <c r="R11" s="4"/>
      <c r="S11" s="4"/>
      <c r="T11" s="4"/>
      <c r="U11" s="4"/>
      <c r="V11" s="4"/>
      <c r="W11" s="4"/>
      <c r="X11" s="4"/>
      <c r="Y11" s="4"/>
      <c r="Z11" s="4"/>
      <c r="AA11" s="4"/>
      <c r="AB11" s="4"/>
    </row>
    <row r="12" spans="1:30" ht="15">
      <c r="A12" s="16" t="s">
        <v>171</v>
      </c>
      <c r="B12" s="5"/>
      <c r="C12" s="5"/>
      <c r="D12" s="5"/>
      <c r="E12" s="5"/>
      <c r="F12" s="38"/>
      <c r="G12" s="5"/>
      <c r="H12" s="5"/>
      <c r="I12" s="5"/>
      <c r="J12" s="6"/>
      <c r="K12" s="6"/>
      <c r="L12" s="35"/>
      <c r="M12" s="6"/>
      <c r="N12" s="6"/>
      <c r="O12" s="6"/>
      <c r="P12" s="6"/>
      <c r="Q12" s="4"/>
      <c r="R12" s="4"/>
      <c r="S12" s="4"/>
      <c r="T12" s="4"/>
      <c r="U12" s="4"/>
      <c r="V12" s="4"/>
      <c r="W12" s="4"/>
      <c r="X12" s="4"/>
      <c r="Y12" s="4"/>
      <c r="Z12" s="4"/>
      <c r="AA12" s="4"/>
      <c r="AB12" s="4"/>
      <c r="AD12" s="4"/>
    </row>
    <row r="13" spans="1:30" ht="4.5" customHeight="1">
      <c r="A13" s="7"/>
      <c r="B13" s="7"/>
      <c r="C13" s="7"/>
      <c r="D13" s="7"/>
      <c r="E13" s="5"/>
      <c r="F13" s="5"/>
      <c r="G13" s="5"/>
      <c r="H13" s="5"/>
      <c r="I13" s="5"/>
      <c r="J13" s="5"/>
      <c r="K13" s="5"/>
      <c r="L13" s="8"/>
      <c r="M13" s="8"/>
      <c r="N13" s="8"/>
      <c r="O13" s="8"/>
      <c r="P13" s="8"/>
      <c r="Q13" s="8"/>
      <c r="R13" s="8"/>
      <c r="S13" s="8"/>
      <c r="T13" s="8"/>
      <c r="U13" s="8"/>
      <c r="V13" s="8"/>
      <c r="W13" s="8"/>
      <c r="X13" s="8"/>
      <c r="Y13" s="8"/>
      <c r="Z13" s="8"/>
      <c r="AA13" s="8"/>
    </row>
    <row r="14" spans="1:30" ht="15">
      <c r="A14" s="9" t="s">
        <v>172</v>
      </c>
      <c r="B14" s="50" t="s">
        <v>173</v>
      </c>
      <c r="C14" s="50" t="s">
        <v>174</v>
      </c>
      <c r="D14" s="50" t="s">
        <v>175</v>
      </c>
      <c r="E14" s="15"/>
      <c r="G14" s="15"/>
      <c r="H14" s="15"/>
      <c r="I14" s="11"/>
      <c r="J14" s="11"/>
      <c r="K14" s="11"/>
      <c r="L14" s="10"/>
      <c r="M14" s="10"/>
      <c r="N14" s="10"/>
      <c r="O14" s="10"/>
      <c r="P14" s="11"/>
      <c r="Q14" s="11"/>
      <c r="R14" s="11"/>
      <c r="S14" s="11"/>
      <c r="T14" s="11"/>
      <c r="U14" s="11"/>
      <c r="V14" s="10"/>
      <c r="W14" s="10"/>
      <c r="X14" s="10"/>
      <c r="Y14" s="10"/>
      <c r="Z14" s="10"/>
      <c r="AA14" s="10"/>
    </row>
    <row r="15" spans="1:30" ht="15">
      <c r="A15" s="9" t="s">
        <v>176</v>
      </c>
      <c r="B15" s="37" t="s">
        <v>177</v>
      </c>
      <c r="C15" s="37" t="s">
        <v>178</v>
      </c>
      <c r="D15" s="37">
        <v>1003.9059</v>
      </c>
      <c r="E15" s="51"/>
      <c r="G15" s="51"/>
      <c r="H15" s="52"/>
      <c r="J15" s="15"/>
      <c r="M15" s="14"/>
      <c r="N15" s="14"/>
      <c r="O15" s="14"/>
      <c r="P15" s="15"/>
      <c r="Q15" s="15"/>
      <c r="R15" s="15"/>
      <c r="S15" s="15"/>
      <c r="T15" s="15"/>
      <c r="U15" s="15"/>
      <c r="V15" s="14"/>
      <c r="W15" s="14"/>
      <c r="X15" s="14"/>
      <c r="Y15" s="14"/>
      <c r="Z15" s="14"/>
      <c r="AA15" s="14"/>
    </row>
    <row r="16" spans="1:30" ht="15">
      <c r="A16" s="16" t="s">
        <v>179</v>
      </c>
      <c r="B16" s="49">
        <v>22.665983990455942</v>
      </c>
      <c r="C16" s="49">
        <v>23.138090010003509</v>
      </c>
      <c r="D16" s="49">
        <v>23.695910450285236</v>
      </c>
      <c r="E16" s="53"/>
      <c r="G16" s="53"/>
      <c r="H16" s="17"/>
      <c r="I16" s="36"/>
      <c r="J16" s="17"/>
      <c r="L16" s="17"/>
      <c r="M16" s="18"/>
      <c r="N16" s="17"/>
      <c r="O16" s="17"/>
      <c r="P16" s="17"/>
      <c r="Q16" s="17"/>
      <c r="R16" s="17"/>
      <c r="S16" s="17"/>
      <c r="T16" s="17"/>
      <c r="U16" s="17"/>
      <c r="V16" s="17"/>
      <c r="W16" s="17"/>
      <c r="X16" s="17"/>
      <c r="Y16" s="17"/>
      <c r="Z16" s="17"/>
      <c r="AA16" s="17"/>
      <c r="AB16" s="19"/>
      <c r="AC16" s="19"/>
    </row>
    <row r="17" spans="1:29" ht="15">
      <c r="A17" s="16">
        <v>2024</v>
      </c>
      <c r="B17" s="49">
        <v>22.424089730751007</v>
      </c>
      <c r="C17" s="49">
        <v>22.346563037676098</v>
      </c>
      <c r="D17" s="49">
        <v>22.553759834738532</v>
      </c>
      <c r="E17" s="53"/>
      <c r="G17" s="53"/>
      <c r="H17" s="17"/>
      <c r="I17" s="36"/>
      <c r="J17" s="17"/>
      <c r="L17" s="17"/>
      <c r="M17" s="17"/>
      <c r="N17" s="17"/>
      <c r="O17" s="17"/>
      <c r="P17" s="17"/>
      <c r="Q17" s="17"/>
      <c r="R17" s="17"/>
      <c r="S17" s="17"/>
      <c r="T17" s="17"/>
      <c r="U17" s="17"/>
      <c r="V17" s="17"/>
      <c r="W17" s="17"/>
      <c r="X17" s="17"/>
      <c r="Y17" s="17"/>
      <c r="Z17" s="17"/>
      <c r="AA17" s="17"/>
      <c r="AB17" s="19"/>
      <c r="AC17" s="19"/>
    </row>
    <row r="18" spans="1:29" ht="15">
      <c r="A18" s="16">
        <v>2023</v>
      </c>
      <c r="B18" s="49">
        <v>28.678191182134711</v>
      </c>
      <c r="C18" s="49">
        <v>28.768788686058539</v>
      </c>
      <c r="D18" s="49">
        <v>29.554550090394422</v>
      </c>
      <c r="E18" s="53"/>
      <c r="G18" s="53"/>
      <c r="H18" s="17"/>
      <c r="I18" s="36"/>
      <c r="J18" s="17"/>
      <c r="L18" s="17"/>
      <c r="M18" s="17"/>
      <c r="N18" s="17"/>
      <c r="O18" s="17"/>
      <c r="P18" s="20"/>
      <c r="Q18" s="20"/>
      <c r="R18" s="20"/>
      <c r="S18" s="20"/>
      <c r="T18" s="20"/>
      <c r="U18" s="20"/>
      <c r="V18" s="20"/>
      <c r="W18" s="20"/>
      <c r="X18" s="20"/>
      <c r="Y18" s="20"/>
      <c r="Z18" s="20"/>
      <c r="AA18" s="20"/>
      <c r="AB18" s="19"/>
      <c r="AC18" s="19"/>
    </row>
    <row r="19" spans="1:29" ht="15">
      <c r="A19" s="16">
        <v>2022</v>
      </c>
      <c r="B19" s="49">
        <v>34.98503812407737</v>
      </c>
      <c r="C19" s="49">
        <v>35.486276725131169</v>
      </c>
      <c r="D19" s="49">
        <v>34.863142849018573</v>
      </c>
      <c r="E19" s="53"/>
      <c r="G19" s="53"/>
      <c r="H19" s="17"/>
      <c r="I19" s="36"/>
      <c r="J19" s="17"/>
      <c r="L19" s="17"/>
      <c r="M19" s="17"/>
      <c r="N19" s="17"/>
      <c r="O19" s="17"/>
      <c r="P19" s="20"/>
      <c r="Q19" s="20"/>
      <c r="R19" s="20"/>
      <c r="S19" s="20"/>
      <c r="T19" s="20"/>
      <c r="U19" s="20"/>
      <c r="V19" s="20"/>
      <c r="W19" s="20"/>
      <c r="X19" s="20"/>
      <c r="Y19" s="20"/>
      <c r="Z19" s="20"/>
      <c r="AA19" s="20"/>
      <c r="AB19" s="19"/>
      <c r="AC19" s="19"/>
    </row>
    <row r="20" spans="1:29" ht="15">
      <c r="A20" s="16">
        <v>2021</v>
      </c>
      <c r="B20" s="49">
        <v>29.016300119380066</v>
      </c>
      <c r="C20" s="49">
        <v>25.17820556113135</v>
      </c>
      <c r="D20" s="49">
        <v>25.168351808013661</v>
      </c>
      <c r="E20" s="53"/>
      <c r="G20" s="53"/>
      <c r="H20" s="17"/>
      <c r="I20" s="36"/>
      <c r="J20" s="17"/>
      <c r="L20" s="17"/>
      <c r="M20" s="17"/>
      <c r="N20" s="17"/>
      <c r="O20" s="17"/>
      <c r="P20" s="20"/>
      <c r="Q20" s="20"/>
      <c r="R20" s="20"/>
      <c r="S20" s="20"/>
      <c r="T20" s="20"/>
      <c r="U20" s="20"/>
      <c r="V20" s="20"/>
      <c r="W20" s="20"/>
      <c r="X20" s="20"/>
      <c r="Y20" s="20"/>
      <c r="Z20" s="20"/>
      <c r="AA20" s="20"/>
      <c r="AB20" s="19"/>
      <c r="AC20" s="19"/>
    </row>
    <row r="21" spans="1:29" ht="15">
      <c r="A21" s="16">
        <v>2020</v>
      </c>
      <c r="B21" s="49">
        <v>21.100776149124737</v>
      </c>
      <c r="C21" s="49">
        <v>21.436601538897971</v>
      </c>
      <c r="D21" s="49">
        <v>21.328870669116668</v>
      </c>
      <c r="E21" s="53"/>
      <c r="G21" s="53"/>
      <c r="H21" s="17"/>
      <c r="I21" s="36"/>
      <c r="J21" s="17"/>
      <c r="L21" s="17"/>
      <c r="M21" s="17"/>
      <c r="N21" s="17"/>
      <c r="O21" s="17"/>
      <c r="P21" s="20"/>
      <c r="Q21" s="20"/>
      <c r="R21" s="20"/>
      <c r="S21" s="20"/>
      <c r="T21" s="20"/>
      <c r="U21" s="20"/>
      <c r="V21" s="20"/>
      <c r="W21" s="20"/>
      <c r="X21" s="20"/>
      <c r="Y21" s="20"/>
      <c r="Z21" s="20"/>
      <c r="AA21" s="20"/>
      <c r="AB21" s="19"/>
      <c r="AC21" s="19"/>
    </row>
    <row r="22" spans="1:29" ht="15">
      <c r="A22" s="16">
        <v>2019</v>
      </c>
      <c r="B22" s="49">
        <v>23.249798693140946</v>
      </c>
      <c r="C22" s="49">
        <v>23.616400523668624</v>
      </c>
      <c r="D22" s="49">
        <v>25.227809499314969</v>
      </c>
      <c r="E22" s="53"/>
      <c r="G22" s="53"/>
      <c r="H22" s="17"/>
      <c r="I22" s="36"/>
      <c r="J22" s="17"/>
      <c r="L22" s="17"/>
      <c r="M22" s="17"/>
      <c r="N22" s="17"/>
      <c r="O22" s="17"/>
      <c r="P22" s="20"/>
      <c r="Q22" s="20"/>
      <c r="R22" s="20"/>
      <c r="S22" s="20"/>
      <c r="T22" s="20"/>
      <c r="U22" s="20"/>
      <c r="AB22" s="19"/>
      <c r="AC22" s="19"/>
    </row>
    <row r="23" spans="1:29" ht="15">
      <c r="A23" s="16">
        <v>2018</v>
      </c>
      <c r="B23" s="49">
        <v>23.79669041803432</v>
      </c>
      <c r="C23" s="49">
        <v>23.076903978700436</v>
      </c>
      <c r="D23" s="49">
        <v>23.605719785721117</v>
      </c>
      <c r="E23" s="53"/>
      <c r="G23" s="53"/>
      <c r="H23" s="17"/>
      <c r="I23" s="36"/>
      <c r="J23" s="17"/>
      <c r="L23" s="17"/>
      <c r="M23" s="17"/>
      <c r="N23" s="17"/>
      <c r="O23" s="17"/>
      <c r="P23" s="20"/>
      <c r="Q23" s="20"/>
      <c r="R23" s="20"/>
      <c r="S23" s="20"/>
      <c r="T23" s="20"/>
      <c r="U23" s="20"/>
      <c r="AB23" s="19"/>
      <c r="AC23" s="19"/>
    </row>
    <row r="24" spans="1:29" ht="15">
      <c r="A24" s="16">
        <v>2017</v>
      </c>
      <c r="B24" s="49">
        <v>22.632451433622585</v>
      </c>
      <c r="C24" s="49">
        <v>20.579597854854274</v>
      </c>
      <c r="D24" s="49">
        <v>20.166657821150931</v>
      </c>
      <c r="E24" s="53"/>
      <c r="G24" s="53"/>
      <c r="H24" s="17"/>
      <c r="I24" s="36"/>
      <c r="J24" s="17"/>
      <c r="L24" s="17"/>
      <c r="M24" s="17"/>
      <c r="N24" s="17"/>
      <c r="O24" s="17"/>
      <c r="P24" s="20"/>
      <c r="Q24" s="20"/>
      <c r="R24" s="20"/>
      <c r="S24" s="20"/>
      <c r="T24" s="20"/>
      <c r="U24" s="20"/>
      <c r="AB24" s="19"/>
      <c r="AC24" s="19"/>
    </row>
    <row r="25" spans="1:29" ht="15">
      <c r="A25" s="16">
        <v>2016</v>
      </c>
      <c r="B25" s="49">
        <v>22.371953759093913</v>
      </c>
      <c r="C25" s="49">
        <v>20.264050590401368</v>
      </c>
      <c r="D25" s="49">
        <v>21.795712335967149</v>
      </c>
      <c r="H25" s="17"/>
      <c r="I25" s="36"/>
      <c r="S25" s="19"/>
    </row>
    <row r="26" spans="1:29" ht="15">
      <c r="A26" s="16">
        <v>2015</v>
      </c>
      <c r="B26" s="49">
        <v>22.048897397591386</v>
      </c>
      <c r="C26" s="49">
        <v>22.055529563043912</v>
      </c>
      <c r="D26" s="49">
        <v>20.501700760679725</v>
      </c>
      <c r="H26" s="17"/>
      <c r="I26" s="36"/>
      <c r="S26" s="19"/>
    </row>
    <row r="27" spans="1:29" ht="15">
      <c r="A27" s="16">
        <v>2014</v>
      </c>
      <c r="B27" s="49">
        <v>26.882148415482334</v>
      </c>
      <c r="C27" s="49">
        <v>27.215247460973334</v>
      </c>
      <c r="D27" s="49">
        <v>26.593362046778505</v>
      </c>
      <c r="H27" s="17"/>
      <c r="I27" s="36"/>
    </row>
    <row r="28" spans="1:29" ht="15">
      <c r="A28" s="16">
        <v>2013</v>
      </c>
      <c r="B28" s="49">
        <v>31.671937908606029</v>
      </c>
      <c r="C28" s="49">
        <v>32.350793745107971</v>
      </c>
      <c r="D28" s="49">
        <v>30.056569999093735</v>
      </c>
      <c r="H28" s="17"/>
      <c r="I28" s="36"/>
    </row>
    <row r="29" spans="1:29" ht="15">
      <c r="A29" s="16">
        <v>2012</v>
      </c>
      <c r="B29" s="49">
        <v>28.6901187363509</v>
      </c>
      <c r="C29" s="49">
        <v>27.453365655085417</v>
      </c>
      <c r="D29" s="49">
        <v>27.524576794150875</v>
      </c>
      <c r="F29" s="17"/>
      <c r="H29" s="17"/>
      <c r="I29" s="36"/>
    </row>
    <row r="30" spans="1:29" ht="15">
      <c r="H30" s="17"/>
    </row>
    <row r="32" spans="1:29">
      <c r="R32" s="21"/>
      <c r="S32" s="4"/>
    </row>
    <row r="33" spans="1:18" ht="4.5" customHeight="1">
      <c r="A33" s="7"/>
      <c r="B33" s="7"/>
      <c r="C33" s="7"/>
      <c r="D33" s="7"/>
      <c r="E33" s="5"/>
      <c r="F33" s="5"/>
      <c r="G33" s="5"/>
      <c r="H33" s="5"/>
      <c r="R33" s="21"/>
    </row>
    <row r="34" spans="1:18" ht="43.5">
      <c r="A34" s="9" t="s">
        <v>180</v>
      </c>
      <c r="B34" s="50" t="s">
        <v>181</v>
      </c>
      <c r="C34" s="50" t="s">
        <v>182</v>
      </c>
      <c r="D34" s="50" t="s">
        <v>183</v>
      </c>
    </row>
    <row r="35" spans="1:18" ht="15" customHeight="1">
      <c r="A35" s="9" t="s">
        <v>184</v>
      </c>
      <c r="B35" s="37" t="s">
        <v>185</v>
      </c>
      <c r="C35" s="37" t="s">
        <v>186</v>
      </c>
      <c r="D35" s="37" t="s">
        <v>187</v>
      </c>
    </row>
    <row r="36" spans="1:18" ht="15">
      <c r="A36" s="16" t="s">
        <v>188</v>
      </c>
      <c r="B36" s="49">
        <v>52.719814729632951</v>
      </c>
      <c r="C36" s="49">
        <v>28.742226118110864</v>
      </c>
      <c r="D36" s="49">
        <v>74.466052819910416</v>
      </c>
    </row>
    <row r="37" spans="1:18" ht="15">
      <c r="A37" s="16">
        <v>2024</v>
      </c>
      <c r="B37" s="49">
        <v>58.741522509014885</v>
      </c>
      <c r="C37" s="49">
        <v>30.613777528690093</v>
      </c>
      <c r="D37" s="49">
        <v>73.894651103642843</v>
      </c>
    </row>
    <row r="38" spans="1:18" ht="15">
      <c r="A38" s="16">
        <v>2023</v>
      </c>
      <c r="B38" s="49">
        <v>68.131508779683486</v>
      </c>
      <c r="C38" s="49">
        <v>35.272373500683045</v>
      </c>
      <c r="D38" s="49">
        <v>85.101827515939121</v>
      </c>
    </row>
    <row r="39" spans="1:18" ht="15">
      <c r="A39" s="16">
        <v>2022</v>
      </c>
      <c r="B39" s="49">
        <v>76.283732040690182</v>
      </c>
      <c r="C39" s="49">
        <v>39.286773430297004</v>
      </c>
      <c r="D39" s="49">
        <v>98.895955030794426</v>
      </c>
      <c r="E39" s="83"/>
      <c r="F39" s="83"/>
      <c r="G39" s="83"/>
    </row>
    <row r="40" spans="1:18" ht="15">
      <c r="A40" s="16">
        <v>2021</v>
      </c>
      <c r="B40" s="49">
        <v>59.087957728129481</v>
      </c>
      <c r="C40" s="49">
        <v>32.526323646885423</v>
      </c>
      <c r="D40" s="49">
        <v>72.569834312769657</v>
      </c>
    </row>
    <row r="41" spans="1:18" ht="15">
      <c r="A41" s="16">
        <v>2020</v>
      </c>
      <c r="B41" s="49">
        <v>48.723378489130603</v>
      </c>
      <c r="C41" s="49">
        <v>28.403417715587604</v>
      </c>
      <c r="D41" s="49">
        <v>65.272251402967839</v>
      </c>
    </row>
    <row r="42" spans="1:18" ht="15">
      <c r="A42" s="16">
        <v>2019</v>
      </c>
      <c r="B42" s="49">
        <v>52.655742900816293</v>
      </c>
      <c r="C42" s="49">
        <v>28.550355559835928</v>
      </c>
      <c r="D42" s="49">
        <v>63.935166016824532</v>
      </c>
    </row>
    <row r="43" spans="1:18" ht="15">
      <c r="A43" s="16">
        <v>2018</v>
      </c>
      <c r="B43" s="49">
        <v>57.004975567038855</v>
      </c>
      <c r="C43" s="49">
        <v>29.052068364033712</v>
      </c>
      <c r="D43" s="49">
        <v>65.551405887598648</v>
      </c>
    </row>
    <row r="44" spans="1:18" ht="15">
      <c r="A44" s="16">
        <v>2017</v>
      </c>
      <c r="B44" s="49">
        <v>51.913553082009919</v>
      </c>
      <c r="C44" s="49">
        <v>25.125641573291084</v>
      </c>
      <c r="D44" s="49">
        <v>65.366165947773581</v>
      </c>
    </row>
    <row r="45" spans="1:18" ht="15">
      <c r="A45" s="16">
        <v>2016</v>
      </c>
      <c r="B45" s="49">
        <v>50.403715760687071</v>
      </c>
      <c r="C45" s="49">
        <v>25.274563751982392</v>
      </c>
      <c r="D45" s="49">
        <v>64.401072852812362</v>
      </c>
    </row>
    <row r="46" spans="1:18" ht="15">
      <c r="A46" s="16">
        <v>2015</v>
      </c>
      <c r="B46" s="49">
        <v>53.973439204838144</v>
      </c>
      <c r="C46" s="49">
        <v>27.110027276213742</v>
      </c>
      <c r="D46" s="49">
        <v>72.99466005368464</v>
      </c>
    </row>
    <row r="47" spans="1:18" ht="15">
      <c r="A47" s="16">
        <v>2014</v>
      </c>
      <c r="B47" s="49">
        <v>64.615131748319357</v>
      </c>
      <c r="C47" s="49">
        <v>30.324839496325222</v>
      </c>
      <c r="D47" s="49">
        <v>80.816397962778822</v>
      </c>
    </row>
    <row r="48" spans="1:18" ht="15">
      <c r="A48" s="16">
        <v>2013</v>
      </c>
      <c r="B48" s="49">
        <v>62.863842529728274</v>
      </c>
      <c r="C48" s="49">
        <v>34.865691646663194</v>
      </c>
      <c r="D48" s="49">
        <v>80.235167529362727</v>
      </c>
    </row>
    <row r="49" spans="1:7" ht="15">
      <c r="A49" s="16">
        <v>2012</v>
      </c>
      <c r="B49" s="49">
        <v>52.274244357833247</v>
      </c>
      <c r="C49" s="49">
        <v>31.725965184411315</v>
      </c>
      <c r="D49" s="49">
        <v>67.523518911394561</v>
      </c>
    </row>
    <row r="50" spans="1:7" ht="15">
      <c r="A50" s="16"/>
      <c r="B50" s="49"/>
      <c r="C50" s="49"/>
      <c r="D50" s="49"/>
    </row>
    <row r="51" spans="1:7" ht="15">
      <c r="A51" s="16"/>
      <c r="B51" s="49"/>
      <c r="C51" s="49"/>
      <c r="D51" s="49"/>
    </row>
    <row r="52" spans="1:7" ht="4.5" customHeight="1">
      <c r="A52" s="7"/>
      <c r="B52" s="7"/>
      <c r="C52" s="7"/>
      <c r="D52" s="7"/>
      <c r="E52" s="7"/>
      <c r="F52" s="7"/>
      <c r="G52" s="7"/>
    </row>
    <row r="53" spans="1:7" ht="15">
      <c r="A53" s="9" t="s">
        <v>189</v>
      </c>
      <c r="B53" s="97" t="s">
        <v>197</v>
      </c>
      <c r="C53" s="97"/>
      <c r="D53" s="97"/>
      <c r="E53" s="97"/>
      <c r="F53" s="97"/>
      <c r="G53" s="97"/>
    </row>
    <row r="54" spans="1:7" ht="15">
      <c r="A54" s="9" t="s">
        <v>190</v>
      </c>
      <c r="B54" s="79" t="s">
        <v>191</v>
      </c>
      <c r="C54" s="79" t="s">
        <v>192</v>
      </c>
      <c r="D54" s="79" t="s">
        <v>193</v>
      </c>
      <c r="E54" s="79" t="s">
        <v>194</v>
      </c>
      <c r="F54" s="79" t="s">
        <v>195</v>
      </c>
      <c r="G54" s="79" t="s">
        <v>196</v>
      </c>
    </row>
    <row r="55" spans="1:7" ht="15">
      <c r="A55" s="16">
        <v>2025</v>
      </c>
      <c r="B55" s="77">
        <v>38.479999999999997</v>
      </c>
      <c r="C55" s="77">
        <v>38.89</v>
      </c>
      <c r="D55" s="77">
        <v>38.1</v>
      </c>
      <c r="E55" s="77">
        <v>52.25</v>
      </c>
      <c r="F55" s="77">
        <v>34.01</v>
      </c>
      <c r="G55" s="77">
        <v>36.29</v>
      </c>
    </row>
    <row r="56" spans="1:7" ht="15">
      <c r="A56" s="16">
        <v>2024</v>
      </c>
      <c r="B56" s="77">
        <v>38.43</v>
      </c>
      <c r="C56" s="77">
        <v>38.880000000000003</v>
      </c>
      <c r="D56" s="77">
        <v>38.04</v>
      </c>
      <c r="E56" s="77">
        <v>59.43</v>
      </c>
      <c r="F56" s="77">
        <v>33.83</v>
      </c>
      <c r="G56" s="77">
        <v>35.86</v>
      </c>
    </row>
    <row r="57" spans="1:7" ht="15">
      <c r="A57" s="16">
        <v>2023</v>
      </c>
      <c r="B57" s="77">
        <v>38.74</v>
      </c>
      <c r="C57" s="77">
        <v>39</v>
      </c>
      <c r="D57" s="77">
        <v>39.1</v>
      </c>
      <c r="E57" s="77">
        <v>67.05</v>
      </c>
      <c r="F57" s="77">
        <v>37.72</v>
      </c>
      <c r="G57" s="77">
        <v>39.39</v>
      </c>
    </row>
    <row r="58" spans="1:7" ht="15">
      <c r="A58" s="16">
        <v>2022</v>
      </c>
      <c r="B58" s="77">
        <v>41.46</v>
      </c>
      <c r="C58" s="77">
        <v>40.71</v>
      </c>
      <c r="D58" s="77">
        <v>40.15</v>
      </c>
      <c r="E58" s="77">
        <v>79.28</v>
      </c>
      <c r="F58" s="77">
        <v>42.99</v>
      </c>
      <c r="G58" s="77">
        <v>41.72</v>
      </c>
    </row>
    <row r="59" spans="1:7" ht="15">
      <c r="A59" s="16">
        <v>2021</v>
      </c>
      <c r="B59" s="77">
        <v>38.590000000000003</v>
      </c>
      <c r="C59" s="77">
        <v>38.619999999999997</v>
      </c>
      <c r="D59" s="77">
        <v>37.94</v>
      </c>
      <c r="E59" s="77">
        <v>62.4</v>
      </c>
      <c r="F59" s="77">
        <v>35.18</v>
      </c>
      <c r="G59" s="77">
        <v>37.51</v>
      </c>
    </row>
    <row r="60" spans="1:7" ht="15">
      <c r="A60" s="16">
        <v>2020</v>
      </c>
      <c r="B60" s="77">
        <v>38.24</v>
      </c>
      <c r="C60" s="77">
        <v>38.369999999999997</v>
      </c>
      <c r="D60" s="77">
        <v>37.47</v>
      </c>
      <c r="E60" s="77">
        <v>51.06</v>
      </c>
      <c r="F60" s="77">
        <v>33.08</v>
      </c>
      <c r="G60" s="77">
        <v>36.979999999999997</v>
      </c>
    </row>
    <row r="61" spans="1:7" ht="15">
      <c r="A61" s="16">
        <v>2019</v>
      </c>
      <c r="B61" s="77">
        <v>38.619999999999997</v>
      </c>
      <c r="C61" s="77">
        <v>38.5</v>
      </c>
      <c r="D61" s="77">
        <v>37.51</v>
      </c>
      <c r="E61" s="77">
        <v>53.99</v>
      </c>
      <c r="F61" s="77">
        <v>34.79</v>
      </c>
      <c r="G61" s="77">
        <v>36.43</v>
      </c>
    </row>
    <row r="62" spans="1:7" ht="15">
      <c r="A62" s="16">
        <v>2018</v>
      </c>
      <c r="B62" s="77">
        <v>38.43</v>
      </c>
      <c r="C62" s="77">
        <v>38.75</v>
      </c>
      <c r="D62" s="77">
        <v>38.07</v>
      </c>
      <c r="E62" s="77">
        <v>58.95</v>
      </c>
      <c r="F62" s="77">
        <v>34.909999999999997</v>
      </c>
      <c r="G62" s="77">
        <v>36.14</v>
      </c>
    </row>
    <row r="63" spans="1:7" ht="15">
      <c r="A63" s="16">
        <v>2017</v>
      </c>
      <c r="B63" s="77">
        <v>38.5</v>
      </c>
      <c r="C63" s="77">
        <v>38.61</v>
      </c>
      <c r="D63" s="77">
        <v>37.39</v>
      </c>
      <c r="E63" s="77">
        <v>53.83</v>
      </c>
      <c r="F63" s="77">
        <v>32.299999999999997</v>
      </c>
      <c r="G63" s="77">
        <v>34.32</v>
      </c>
    </row>
    <row r="64" spans="1:7" ht="15">
      <c r="A64" s="16">
        <v>2016</v>
      </c>
      <c r="B64" s="78">
        <v>38.65</v>
      </c>
      <c r="C64" s="78">
        <v>38.409999999999997</v>
      </c>
      <c r="D64" s="78">
        <v>37.08</v>
      </c>
      <c r="E64" s="78">
        <v>52.07</v>
      </c>
      <c r="F64" s="78">
        <v>30.52</v>
      </c>
      <c r="G64" s="78">
        <v>33.99</v>
      </c>
    </row>
    <row r="65" spans="1:17" ht="15">
      <c r="A65" s="16">
        <v>2015</v>
      </c>
      <c r="B65" s="78">
        <v>38.9</v>
      </c>
      <c r="C65" s="78">
        <v>38.619999999999997</v>
      </c>
      <c r="D65" s="78">
        <v>36.549999999999997</v>
      </c>
      <c r="E65" s="78">
        <v>57.23</v>
      </c>
      <c r="F65" s="78">
        <v>31.25</v>
      </c>
      <c r="G65" s="78">
        <v>34.03</v>
      </c>
    </row>
    <row r="66" spans="1:17" ht="15">
      <c r="A66" s="16">
        <v>2014</v>
      </c>
      <c r="B66" s="78">
        <v>38.58</v>
      </c>
      <c r="C66" s="78">
        <v>38.76</v>
      </c>
      <c r="D66" s="78">
        <v>36.950000000000003</v>
      </c>
      <c r="E66" s="78">
        <v>66.91</v>
      </c>
      <c r="F66" s="78">
        <v>33.200000000000003</v>
      </c>
      <c r="G66" s="78">
        <v>34.97</v>
      </c>
    </row>
    <row r="67" spans="1:17" ht="15">
      <c r="A67" s="16">
        <v>2013</v>
      </c>
      <c r="B67" s="78">
        <v>39.5</v>
      </c>
      <c r="C67" s="78">
        <v>39.520000000000003</v>
      </c>
      <c r="D67" s="78">
        <v>37.79</v>
      </c>
      <c r="E67" s="78">
        <v>64.77</v>
      </c>
      <c r="F67" s="78">
        <v>33.67</v>
      </c>
      <c r="G67" s="78">
        <v>34.659999999999997</v>
      </c>
    </row>
    <row r="68" spans="1:17" ht="15">
      <c r="A68" s="16"/>
    </row>
    <row r="69" spans="1:17" ht="15">
      <c r="A69" s="84"/>
      <c r="B69" s="80"/>
      <c r="C69" s="80"/>
      <c r="D69" s="80"/>
      <c r="E69" s="80"/>
      <c r="F69" s="80"/>
      <c r="G69" s="80"/>
      <c r="L69" s="23"/>
      <c r="P69" s="23"/>
      <c r="Q69" s="23"/>
    </row>
    <row r="70" spans="1:17" ht="15">
      <c r="A70" s="24"/>
      <c r="B70" s="24"/>
      <c r="C70" s="24"/>
      <c r="D70" s="16"/>
      <c r="E70" s="80"/>
      <c r="J70" s="24"/>
      <c r="K70" s="24"/>
      <c r="L70" s="24"/>
      <c r="M70" s="24"/>
    </row>
    <row r="71" spans="1:17" ht="15">
      <c r="A71" s="25"/>
      <c r="B71" s="96"/>
      <c r="C71" s="96"/>
      <c r="D71" s="16"/>
      <c r="E71" s="80"/>
      <c r="F71" s="96"/>
      <c r="G71" s="96"/>
      <c r="H71" s="96"/>
      <c r="I71" s="96"/>
      <c r="J71" s="96"/>
      <c r="K71" s="96"/>
      <c r="L71" s="27"/>
      <c r="M71" s="27"/>
    </row>
    <row r="72" spans="1:17" ht="15">
      <c r="A72" s="28"/>
      <c r="B72" s="29"/>
      <c r="C72" s="29"/>
      <c r="D72" s="16"/>
      <c r="E72" s="80"/>
      <c r="F72" s="30"/>
      <c r="G72" s="30"/>
      <c r="H72" s="30"/>
      <c r="I72" s="30"/>
      <c r="J72" s="30"/>
      <c r="K72" s="30"/>
      <c r="L72" s="30"/>
      <c r="M72" s="30"/>
    </row>
    <row r="73" spans="1:17" ht="15">
      <c r="A73" s="8"/>
      <c r="B73" s="31"/>
      <c r="C73" s="31"/>
      <c r="D73" s="16"/>
      <c r="E73" s="80"/>
      <c r="F73" s="31"/>
      <c r="G73" s="31"/>
      <c r="H73" s="31"/>
      <c r="I73" s="31"/>
      <c r="J73" s="31"/>
      <c r="K73" s="31"/>
      <c r="L73" s="31"/>
      <c r="M73" s="31"/>
    </row>
    <row r="74" spans="1:17" ht="15">
      <c r="A74" s="8"/>
      <c r="B74" s="31"/>
      <c r="C74" s="31"/>
      <c r="D74" s="16"/>
      <c r="E74" s="80"/>
      <c r="F74" s="31"/>
      <c r="G74" s="31"/>
      <c r="H74" s="31"/>
      <c r="I74" s="31"/>
      <c r="J74" s="8"/>
      <c r="K74" s="31"/>
    </row>
    <row r="75" spans="1:17" ht="15">
      <c r="A75" s="8"/>
      <c r="B75" s="31"/>
      <c r="C75" s="31"/>
      <c r="D75" s="16"/>
      <c r="E75" s="80"/>
      <c r="F75" s="31"/>
      <c r="G75" s="31"/>
      <c r="H75" s="31"/>
      <c r="I75" s="31"/>
      <c r="J75" s="8"/>
      <c r="K75" s="31"/>
      <c r="L75" s="31"/>
      <c r="M75" s="32"/>
    </row>
    <row r="76" spans="1:17" ht="15">
      <c r="A76" s="8"/>
      <c r="B76" s="31"/>
      <c r="C76" s="31"/>
      <c r="D76" s="16"/>
      <c r="E76" s="80"/>
      <c r="F76" s="31"/>
      <c r="G76" s="31"/>
      <c r="H76" s="31"/>
      <c r="I76" s="31"/>
      <c r="J76" s="8"/>
      <c r="K76" s="31"/>
      <c r="L76" s="32"/>
      <c r="M76" s="32"/>
    </row>
    <row r="77" spans="1:17" ht="15">
      <c r="A77" s="8"/>
      <c r="B77" s="31"/>
      <c r="C77" s="33"/>
      <c r="D77" s="16"/>
      <c r="E77" s="80"/>
      <c r="F77" s="31"/>
      <c r="G77" s="31"/>
      <c r="H77" s="31"/>
      <c r="I77" s="31"/>
      <c r="J77" s="31"/>
      <c r="K77" s="32"/>
      <c r="L77" s="32"/>
      <c r="M77" s="32"/>
    </row>
    <row r="78" spans="1:17" ht="15">
      <c r="A78" s="8"/>
      <c r="B78" s="31"/>
      <c r="C78" s="33"/>
      <c r="D78" s="16"/>
      <c r="E78" s="80"/>
      <c r="F78" s="31"/>
      <c r="G78" s="31"/>
      <c r="H78" s="31"/>
      <c r="I78" s="31"/>
      <c r="J78" s="31"/>
      <c r="K78" s="32"/>
      <c r="L78" s="32"/>
      <c r="M78" s="32"/>
    </row>
    <row r="79" spans="1:17" ht="15">
      <c r="A79" s="8"/>
      <c r="B79" s="31"/>
      <c r="C79" s="33"/>
      <c r="D79" s="16"/>
      <c r="E79" s="80"/>
      <c r="F79" s="31"/>
      <c r="G79" s="31"/>
      <c r="H79" s="31"/>
      <c r="I79" s="31"/>
      <c r="J79" s="31"/>
      <c r="K79" s="32"/>
      <c r="L79" s="32"/>
      <c r="M79" s="32"/>
    </row>
    <row r="80" spans="1:17" ht="15">
      <c r="A80" s="8"/>
      <c r="B80" s="33"/>
      <c r="C80" s="33"/>
      <c r="D80" s="16"/>
      <c r="E80" s="80"/>
      <c r="F80" s="31"/>
      <c r="G80" s="31"/>
      <c r="H80" s="31"/>
      <c r="I80" s="31"/>
      <c r="K80" s="32"/>
      <c r="L80" s="32"/>
      <c r="M80" s="32"/>
    </row>
    <row r="81" spans="4:12" ht="15">
      <c r="D81" s="16"/>
      <c r="E81" s="80"/>
      <c r="L81" s="34"/>
    </row>
    <row r="82" spans="4:12" ht="15">
      <c r="E82" s="80"/>
    </row>
    <row r="83" spans="4:12" ht="15">
      <c r="E83" s="80"/>
    </row>
  </sheetData>
  <mergeCells count="4">
    <mergeCell ref="J71:K71"/>
    <mergeCell ref="B71:C71"/>
    <mergeCell ref="F71:I71"/>
    <mergeCell ref="B53:G53"/>
  </mergeCells>
  <pageMargins left="0.7" right="0.7" top="0.75" bottom="0.75" header="0.3" footer="0.3"/>
  <pageSetup orientation="portrait" horizontalDpi="200" verticalDpi="200" r:id="rId1"/>
  <ignoredErrors>
    <ignoredError sqref="B15:D15 B35:D35"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68A3E1B4A8F54A984F2F18B3A6C0B8" ma:contentTypeVersion="7" ma:contentTypeDescription="Ein neues Dokument erstellen." ma:contentTypeScope="" ma:versionID="2b57e408c7af3288d226888978c1d535">
  <xsd:schema xmlns:xsd="http://www.w3.org/2001/XMLSchema" xmlns:xs="http://www.w3.org/2001/XMLSchema" xmlns:p="http://schemas.microsoft.com/office/2006/metadata/properties" xmlns:ns2="e432fe9e-a322-4c35-bd5e-d4512fefa4f4" targetNamespace="http://schemas.microsoft.com/office/2006/metadata/properties" ma:root="true" ma:fieldsID="bdc6c044cc9aad37bb73cb8517b7f4c7" ns2:_="">
    <xsd:import namespace="e432fe9e-a322-4c35-bd5e-d4512fefa4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32fe9e-a322-4c35-bd5e-d4512fefa4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D3D8B2B-3785-47B7-AF5C-E98B7BF93A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32fe9e-a322-4c35-bd5e-d4512fefa4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4F5E1C-C899-42D9-BC6F-372DCEB3DBED}">
  <ds:schemaRefs>
    <ds:schemaRef ds:uri="http://schemas.microsoft.com/sharepoint/v3/contenttype/forms"/>
  </ds:schemaRefs>
</ds:datastoreItem>
</file>

<file path=customXml/itemProps3.xml><?xml version="1.0" encoding="utf-8"?>
<ds:datastoreItem xmlns:ds="http://schemas.openxmlformats.org/officeDocument/2006/customXml" ds:itemID="{B6AEB1C1-ACE9-4D07-A6EC-F0B1F062CAA2}">
  <ds:schemaRefs>
    <ds:schemaRef ds:uri="http://purl.org/dc/dcmitype/"/>
    <ds:schemaRef ds:uri="http://purl.org/dc/elements/1.1/"/>
    <ds:schemaRef ds:uri="http://schemas.microsoft.com/office/infopath/2007/PartnerControls"/>
    <ds:schemaRef ds:uri="http://schemas.microsoft.com/office/2006/documentManagement/types"/>
    <ds:schemaRef ds:uri="http://purl.org/dc/terms/"/>
    <ds:schemaRef ds:uri="e432fe9e-a322-4c35-bd5e-d4512fefa4f4"/>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Aliments p.animaux énergétiques</vt:lpstr>
      <vt:lpstr>Aliments p.animaux protéiques</vt:lpstr>
      <vt:lpstr>Volume de production CH</vt:lpstr>
      <vt:lpstr>Provenance importations</vt:lpstr>
      <vt:lpstr>Évolution des prix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Apreda Luca BLW</dc:creator>
  <cp:keywords/>
  <dc:description/>
  <cp:lastModifiedBy>Apreda Luca BLW</cp:lastModifiedBy>
  <cp:revision/>
  <dcterms:created xsi:type="dcterms:W3CDTF">2015-06-05T18:19:34Z</dcterms:created>
  <dcterms:modified xsi:type="dcterms:W3CDTF">2026-06-02T11:56:43Z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2026-03-11T13:23:42Z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bb2704d4-7960-478a-acb6-347c27f3a2d7</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y fmtid="{D5CDD505-2E9C-101B-9397-08002B2CF9AE}" pid="10" name="ContentTypeId">
    <vt:lpwstr>0x010100A368A3E1B4A8F54A984F2F18B3A6C0B8</vt:lpwstr>
  </property>
</Properties>
</file>