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Org\BLW_1140_MARKTB\035_Ackerkulturen\035.3 Oelsaaten\04 Publikation\Marktberichte\2026\03 Bericht\Publikationsrelevante Doks\Begleitexcel\"/>
    </mc:Choice>
  </mc:AlternateContent>
  <xr:revisionPtr revIDLastSave="0" documentId="13_ncr:1_{B5DDBCF5-FD7F-45E0-AD60-B72083D1F4F2}" xr6:coauthVersionLast="47" xr6:coauthVersionMax="47" xr10:uidLastSave="{00000000-0000-0000-0000-000000000000}"/>
  <bookViews>
    <workbookView xWindow="-120" yWindow="-120" windowWidth="29040" windowHeight="15720" activeTab="4" xr2:uid="{00000000-000D-0000-FFFF-FFFF00000000}"/>
  </bookViews>
  <sheets>
    <sheet name="Produzione" sheetId="1" r:id="rId1"/>
    <sheet name="Superficie" sheetId="2" r:id="rId2"/>
    <sheet name="Prezzi alla produzione" sheetId="3" r:id="rId3"/>
    <sheet name="Importazioni" sheetId="4" r:id="rId4"/>
    <sheet name="Commercio al dettaglio"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4" l="1"/>
  <c r="H73" i="4"/>
  <c r="G73" i="4"/>
  <c r="H72" i="4"/>
  <c r="G72" i="4"/>
  <c r="F72" i="4"/>
  <c r="H71" i="4"/>
  <c r="G71" i="4"/>
  <c r="F71" i="4"/>
  <c r="H70" i="4"/>
  <c r="G70" i="4"/>
  <c r="F70" i="4"/>
  <c r="H69" i="4"/>
  <c r="G69" i="4"/>
  <c r="F69" i="4"/>
  <c r="H68" i="4"/>
  <c r="G68" i="4"/>
  <c r="F68" i="4"/>
  <c r="H67" i="4"/>
  <c r="G67" i="4"/>
  <c r="F67" i="4"/>
  <c r="H66" i="4"/>
  <c r="G66" i="4"/>
  <c r="F66" i="4"/>
  <c r="H65" i="4"/>
  <c r="G65" i="4"/>
  <c r="F65" i="4"/>
  <c r="H64" i="4"/>
  <c r="G64" i="4"/>
  <c r="F64" i="4"/>
  <c r="H63" i="4"/>
  <c r="G63" i="4"/>
  <c r="F63" i="4"/>
  <c r="H62" i="4"/>
  <c r="G62" i="4"/>
  <c r="F62" i="4"/>
  <c r="H61" i="4"/>
  <c r="G61" i="4"/>
  <c r="F61" i="4"/>
  <c r="P40" i="3"/>
  <c r="G38" i="3"/>
  <c r="D32" i="3"/>
  <c r="E32" i="3"/>
  <c r="F32" i="3"/>
  <c r="D33" i="3"/>
  <c r="E33" i="3"/>
  <c r="F33" i="3"/>
  <c r="D34" i="3"/>
  <c r="E34" i="3"/>
  <c r="F34" i="3"/>
  <c r="D35" i="3"/>
  <c r="E35" i="3"/>
  <c r="F35" i="3"/>
  <c r="D36" i="3"/>
  <c r="E36" i="3"/>
  <c r="F36" i="3"/>
  <c r="D37" i="3"/>
  <c r="E37" i="3"/>
  <c r="F37" i="3"/>
  <c r="D31" i="3"/>
  <c r="E31" i="3"/>
  <c r="G31" i="3"/>
  <c r="F31" i="3"/>
  <c r="M41" i="5" l="1"/>
  <c r="M42" i="5"/>
  <c r="M49" i="5"/>
  <c r="L40" i="5"/>
  <c r="B47" i="5"/>
  <c r="C47" i="5"/>
  <c r="D47" i="5"/>
  <c r="E47" i="5"/>
  <c r="F47" i="5"/>
  <c r="G47" i="5"/>
  <c r="H47" i="5"/>
  <c r="I47" i="5"/>
  <c r="J47" i="5"/>
  <c r="K47" i="5"/>
  <c r="L47" i="5"/>
  <c r="M47" i="5"/>
  <c r="B48" i="5"/>
  <c r="C48" i="5"/>
  <c r="D48" i="5"/>
  <c r="E48" i="5"/>
  <c r="F48" i="5"/>
  <c r="G48" i="5"/>
  <c r="H48" i="5"/>
  <c r="I48" i="5"/>
  <c r="J48" i="5"/>
  <c r="K48" i="5"/>
  <c r="L48" i="5"/>
  <c r="M48" i="5"/>
  <c r="B44" i="5"/>
  <c r="C44" i="5"/>
  <c r="D44" i="5"/>
  <c r="E44" i="5"/>
  <c r="F44" i="5"/>
  <c r="G44" i="5"/>
  <c r="H44" i="5"/>
  <c r="I44" i="5"/>
  <c r="J44" i="5"/>
  <c r="K44" i="5"/>
  <c r="L44" i="5"/>
  <c r="M44" i="5"/>
  <c r="B45" i="5"/>
  <c r="C45" i="5"/>
  <c r="D45" i="5"/>
  <c r="E45" i="5"/>
  <c r="F45" i="5"/>
  <c r="G45" i="5"/>
  <c r="H45" i="5"/>
  <c r="I45" i="5"/>
  <c r="J45" i="5"/>
  <c r="K45" i="5"/>
  <c r="L45" i="5"/>
  <c r="M45" i="5"/>
  <c r="B41" i="5"/>
  <c r="C41" i="5"/>
  <c r="D41" i="5"/>
  <c r="E41" i="5"/>
  <c r="F41" i="5"/>
  <c r="G41" i="5"/>
  <c r="H41" i="5"/>
  <c r="I41" i="5"/>
  <c r="J41" i="5"/>
  <c r="K41" i="5"/>
  <c r="B42" i="5"/>
  <c r="C42" i="5"/>
  <c r="D42" i="5"/>
  <c r="E42" i="5"/>
  <c r="F42" i="5"/>
  <c r="G42" i="5"/>
  <c r="H42" i="5"/>
  <c r="I42" i="5"/>
  <c r="J42" i="5"/>
  <c r="K42" i="5"/>
  <c r="L42" i="5"/>
  <c r="B39" i="5"/>
  <c r="B38" i="5"/>
  <c r="C38" i="5"/>
  <c r="D38" i="5"/>
  <c r="E38" i="5"/>
  <c r="F38" i="5"/>
  <c r="G38" i="5"/>
  <c r="H38" i="5"/>
  <c r="I38" i="5"/>
  <c r="J38" i="5"/>
  <c r="K38" i="5"/>
  <c r="L38" i="5"/>
  <c r="M38" i="5"/>
  <c r="C39" i="5"/>
  <c r="D39" i="5"/>
  <c r="E39" i="5"/>
  <c r="F39" i="5"/>
  <c r="G39" i="5"/>
  <c r="H39" i="5"/>
  <c r="I39" i="5"/>
  <c r="J39" i="5"/>
  <c r="K39" i="5"/>
  <c r="L39" i="5"/>
  <c r="M39" i="5"/>
  <c r="J49" i="5"/>
  <c r="K49" i="5"/>
  <c r="L49" i="5"/>
  <c r="B40" i="5"/>
  <c r="C40" i="5"/>
  <c r="D40" i="5"/>
  <c r="E40" i="5"/>
  <c r="F40" i="5"/>
  <c r="G40" i="5"/>
  <c r="H40" i="5"/>
  <c r="I40" i="5"/>
  <c r="J40" i="5"/>
  <c r="K40" i="5"/>
  <c r="H30" i="5"/>
  <c r="I30" i="5"/>
  <c r="G49" i="5" s="1"/>
  <c r="J30" i="5"/>
  <c r="K30" i="5"/>
  <c r="G30" i="5"/>
  <c r="E30" i="5"/>
  <c r="D49" i="5" s="1"/>
  <c r="F30" i="5"/>
  <c r="C30" i="5"/>
  <c r="D30" i="5"/>
  <c r="B30" i="5"/>
  <c r="B49" i="5" s="1"/>
  <c r="E46" i="5"/>
  <c r="D46" i="5"/>
  <c r="L41" i="5" l="1"/>
  <c r="M40" i="5"/>
  <c r="C49" i="5"/>
  <c r="H49" i="5"/>
  <c r="F49" i="5"/>
  <c r="E49" i="5"/>
  <c r="I49" i="5"/>
  <c r="F19" i="4" l="1"/>
  <c r="G19" i="4"/>
  <c r="H19" i="4"/>
  <c r="F20" i="4"/>
  <c r="G20" i="4"/>
  <c r="H20" i="4"/>
  <c r="F21" i="4"/>
  <c r="G21" i="4"/>
  <c r="H21" i="4"/>
  <c r="F22" i="4"/>
  <c r="G22" i="4"/>
  <c r="H22" i="4"/>
  <c r="F23" i="4"/>
  <c r="G23" i="4"/>
  <c r="H23" i="4"/>
  <c r="F24" i="4"/>
  <c r="G24" i="4"/>
  <c r="H24" i="4"/>
  <c r="F25" i="4"/>
  <c r="G25" i="4"/>
  <c r="H25" i="4"/>
  <c r="F26" i="4"/>
  <c r="G26" i="4"/>
  <c r="H26" i="4"/>
  <c r="F27" i="4"/>
  <c r="G27" i="4"/>
  <c r="H27" i="4"/>
  <c r="F28" i="4"/>
  <c r="G28" i="4"/>
  <c r="H28" i="4"/>
  <c r="F29" i="4"/>
  <c r="G29" i="4"/>
  <c r="H29" i="4"/>
  <c r="F30" i="4"/>
  <c r="G30" i="4"/>
  <c r="H30" i="4"/>
  <c r="F31" i="4"/>
  <c r="G31" i="4"/>
  <c r="H31" i="4"/>
  <c r="B50" i="2"/>
  <c r="B45" i="2" s="1"/>
  <c r="C50" i="2"/>
  <c r="C47" i="2" s="1"/>
  <c r="D50" i="2"/>
  <c r="D49" i="2" s="1"/>
  <c r="E50" i="2"/>
  <c r="E49" i="2" s="1"/>
  <c r="F50" i="2"/>
  <c r="F49" i="2" s="1"/>
  <c r="G50" i="2"/>
  <c r="G49" i="2" s="1"/>
  <c r="H50" i="2"/>
  <c r="H49" i="2" s="1"/>
  <c r="I50" i="2"/>
  <c r="I49" i="2" s="1"/>
  <c r="J50" i="2"/>
  <c r="J45" i="2" s="1"/>
  <c r="K50" i="2"/>
  <c r="K47" i="2" s="1"/>
  <c r="L50" i="2"/>
  <c r="L49" i="2" s="1"/>
  <c r="M50" i="2"/>
  <c r="M49" i="2" s="1"/>
  <c r="N50" i="2"/>
  <c r="N49" i="2" s="1"/>
  <c r="O50" i="2"/>
  <c r="O49" i="2" s="1"/>
  <c r="P50" i="2"/>
  <c r="P49" i="2" s="1"/>
  <c r="K49" i="2" l="1"/>
  <c r="C49" i="2"/>
  <c r="J47" i="2"/>
  <c r="B47" i="2"/>
  <c r="I45" i="2"/>
  <c r="J49" i="2"/>
  <c r="B49" i="2"/>
  <c r="I47" i="2"/>
  <c r="P45" i="2"/>
  <c r="H45" i="2"/>
  <c r="P47" i="2"/>
  <c r="H47" i="2"/>
  <c r="O45" i="2"/>
  <c r="G45" i="2"/>
  <c r="O47" i="2"/>
  <c r="G47" i="2"/>
  <c r="N45" i="2"/>
  <c r="F45" i="2"/>
  <c r="N47" i="2"/>
  <c r="F47" i="2"/>
  <c r="M45" i="2"/>
  <c r="E45" i="2"/>
  <c r="M47" i="2"/>
  <c r="E47" i="2"/>
  <c r="L45" i="2"/>
  <c r="D45" i="2"/>
  <c r="L47" i="2"/>
  <c r="D47" i="2"/>
  <c r="K45" i="2"/>
  <c r="C45" i="2"/>
  <c r="H52" i="4" l="1"/>
  <c r="G52" i="4"/>
  <c r="F52" i="4"/>
  <c r="H51" i="4"/>
  <c r="G51" i="4"/>
  <c r="F51" i="4"/>
  <c r="H50" i="4"/>
  <c r="G50" i="4"/>
  <c r="F50" i="4"/>
  <c r="H49" i="4"/>
  <c r="G49" i="4"/>
  <c r="F49" i="4"/>
  <c r="H48" i="4"/>
  <c r="G48" i="4"/>
  <c r="F48" i="4"/>
  <c r="H47" i="4"/>
  <c r="G47" i="4"/>
  <c r="F47" i="4"/>
  <c r="H46" i="4"/>
  <c r="G46" i="4"/>
  <c r="F46" i="4"/>
  <c r="H45" i="4"/>
  <c r="G45" i="4"/>
  <c r="F45" i="4"/>
  <c r="H44" i="4"/>
  <c r="G44" i="4"/>
  <c r="F44" i="4"/>
  <c r="H43" i="4"/>
  <c r="G43" i="4"/>
  <c r="F43" i="4"/>
  <c r="H42" i="4"/>
  <c r="G42" i="4"/>
  <c r="F42" i="4"/>
  <c r="H41" i="4"/>
  <c r="G41" i="4"/>
  <c r="F41" i="4"/>
  <c r="H40" i="4"/>
  <c r="G40" i="4"/>
  <c r="F40" i="4"/>
  <c r="P39" i="3"/>
  <c r="O39" i="3"/>
  <c r="N39" i="3"/>
  <c r="M39" i="3"/>
  <c r="L39" i="3"/>
  <c r="K39" i="3"/>
  <c r="J39" i="3"/>
  <c r="P38" i="3"/>
  <c r="O38" i="3"/>
  <c r="N38" i="3"/>
  <c r="M38" i="3"/>
  <c r="L38" i="3"/>
  <c r="K38" i="3"/>
  <c r="J38" i="3"/>
  <c r="I38" i="3"/>
  <c r="H38" i="3"/>
  <c r="P37" i="3"/>
  <c r="O37" i="3"/>
  <c r="N37" i="3"/>
  <c r="M37" i="3"/>
  <c r="L37" i="3"/>
  <c r="K37" i="3"/>
  <c r="J37" i="3"/>
  <c r="I37" i="3"/>
  <c r="H37" i="3"/>
  <c r="G37" i="3"/>
  <c r="P36" i="3"/>
  <c r="O36" i="3"/>
  <c r="N36" i="3"/>
  <c r="M36" i="3"/>
  <c r="L36" i="3"/>
  <c r="K36" i="3"/>
  <c r="J36" i="3"/>
  <c r="I36" i="3"/>
  <c r="H36" i="3"/>
  <c r="G36" i="3"/>
  <c r="P35" i="3"/>
  <c r="O35" i="3"/>
  <c r="N35" i="3"/>
  <c r="M35" i="3"/>
  <c r="L35" i="3"/>
  <c r="K35" i="3"/>
  <c r="J35" i="3"/>
  <c r="I35" i="3"/>
  <c r="H35" i="3"/>
  <c r="G35" i="3"/>
  <c r="P34" i="3"/>
  <c r="O34" i="3"/>
  <c r="N34" i="3"/>
  <c r="M34" i="3"/>
  <c r="L34" i="3"/>
  <c r="K34" i="3"/>
  <c r="J34" i="3"/>
  <c r="I34" i="3"/>
  <c r="H34" i="3"/>
  <c r="G34" i="3"/>
  <c r="P33" i="3"/>
  <c r="O33" i="3"/>
  <c r="N33" i="3"/>
  <c r="M33" i="3"/>
  <c r="L33" i="3"/>
  <c r="K33" i="3"/>
  <c r="J33" i="3"/>
  <c r="I33" i="3"/>
  <c r="H33" i="3"/>
  <c r="G33" i="3"/>
  <c r="P32" i="3"/>
  <c r="O32" i="3"/>
  <c r="N32" i="3"/>
  <c r="M32" i="3"/>
  <c r="L32" i="3"/>
  <c r="K32" i="3"/>
  <c r="J32" i="3"/>
  <c r="I32" i="3"/>
  <c r="H32" i="3"/>
  <c r="G32" i="3"/>
  <c r="P31" i="3"/>
  <c r="O31" i="3"/>
  <c r="N31" i="3"/>
  <c r="M31" i="3"/>
  <c r="L31" i="3"/>
  <c r="K31" i="3"/>
  <c r="J31" i="3"/>
  <c r="I31" i="3"/>
  <c r="H31" i="3"/>
  <c r="P62" i="2"/>
  <c r="O62" i="2"/>
  <c r="N62" i="2"/>
  <c r="M62" i="2"/>
  <c r="L62" i="2"/>
  <c r="K62" i="2"/>
  <c r="J62" i="2"/>
  <c r="I62" i="2"/>
  <c r="H62" i="2"/>
  <c r="G62" i="2"/>
  <c r="F62" i="2"/>
  <c r="E62" i="2"/>
  <c r="D62" i="2"/>
  <c r="C62" i="2"/>
  <c r="B62" i="2"/>
  <c r="P61" i="2"/>
  <c r="O61" i="2"/>
  <c r="N61" i="2"/>
  <c r="M61" i="2"/>
  <c r="L61" i="2"/>
  <c r="K61" i="2"/>
  <c r="J61" i="2"/>
  <c r="I61" i="2"/>
  <c r="H61" i="2"/>
  <c r="G61" i="2"/>
  <c r="F61" i="2"/>
  <c r="E61" i="2"/>
  <c r="D61" i="2"/>
  <c r="C61" i="2"/>
  <c r="B61" i="2"/>
  <c r="P60" i="2"/>
  <c r="O60" i="2"/>
  <c r="N60" i="2"/>
  <c r="M60" i="2"/>
  <c r="L60" i="2"/>
  <c r="K60" i="2"/>
  <c r="J60" i="2"/>
  <c r="I60" i="2"/>
  <c r="H60" i="2"/>
  <c r="G60" i="2"/>
  <c r="F60" i="2"/>
  <c r="E60" i="2"/>
  <c r="D60" i="2"/>
  <c r="C60" i="2"/>
  <c r="B60" i="2"/>
  <c r="W62" i="1"/>
  <c r="V62" i="1"/>
  <c r="U62" i="1"/>
  <c r="T62" i="1"/>
  <c r="Q62" i="1"/>
  <c r="P62" i="1"/>
  <c r="O62" i="1"/>
  <c r="N62" i="1"/>
  <c r="K62" i="1"/>
  <c r="J62" i="1"/>
  <c r="I62" i="1"/>
  <c r="H62" i="1"/>
  <c r="E62" i="1"/>
  <c r="W61" i="1"/>
  <c r="V61" i="1"/>
  <c r="U61" i="1"/>
  <c r="T61" i="1"/>
  <c r="Q61" i="1"/>
  <c r="P61" i="1"/>
  <c r="O61" i="1"/>
  <c r="N61" i="1"/>
  <c r="K61" i="1"/>
  <c r="J61" i="1"/>
  <c r="I61" i="1"/>
  <c r="H61" i="1"/>
  <c r="E61" i="1"/>
  <c r="W60" i="1"/>
  <c r="V60" i="1"/>
  <c r="U60" i="1"/>
  <c r="T60" i="1"/>
  <c r="Q60" i="1"/>
  <c r="P60" i="1"/>
  <c r="O60" i="1"/>
  <c r="N60" i="1"/>
  <c r="K60" i="1"/>
  <c r="J60" i="1"/>
  <c r="I60" i="1"/>
  <c r="H60" i="1"/>
  <c r="E60" i="1"/>
  <c r="W59" i="1"/>
  <c r="V59" i="1"/>
  <c r="U59" i="1"/>
  <c r="T59" i="1"/>
  <c r="Q59" i="1"/>
  <c r="P59" i="1"/>
  <c r="O59" i="1"/>
  <c r="N59" i="1"/>
  <c r="K59" i="1"/>
  <c r="J59" i="1"/>
  <c r="I59" i="1"/>
  <c r="H59" i="1"/>
  <c r="E59" i="1"/>
  <c r="W58" i="1"/>
  <c r="V58" i="1"/>
  <c r="U58" i="1"/>
  <c r="T58" i="1"/>
  <c r="Q58" i="1"/>
  <c r="P58" i="1"/>
  <c r="O58" i="1"/>
  <c r="N58" i="1"/>
  <c r="K58" i="1"/>
  <c r="J58" i="1"/>
  <c r="I58" i="1"/>
  <c r="H58" i="1"/>
  <c r="E58" i="1"/>
  <c r="W57" i="1"/>
  <c r="V57" i="1"/>
  <c r="U57" i="1"/>
  <c r="T57" i="1"/>
  <c r="Q57" i="1"/>
  <c r="P57" i="1"/>
  <c r="O57" i="1"/>
  <c r="N57" i="1"/>
  <c r="K57" i="1"/>
  <c r="J57" i="1"/>
  <c r="I57" i="1"/>
  <c r="H57" i="1"/>
  <c r="E57" i="1"/>
  <c r="W56" i="1"/>
  <c r="V56" i="1"/>
  <c r="U56" i="1"/>
  <c r="T56" i="1"/>
  <c r="Q56" i="1"/>
  <c r="P56" i="1"/>
  <c r="O56" i="1"/>
  <c r="N56" i="1"/>
  <c r="K56" i="1"/>
  <c r="J56" i="1"/>
  <c r="I56" i="1"/>
  <c r="H56" i="1"/>
  <c r="E56" i="1"/>
  <c r="W55" i="1"/>
  <c r="V55" i="1"/>
  <c r="U55" i="1"/>
  <c r="T55" i="1"/>
  <c r="Q55" i="1"/>
  <c r="P55" i="1"/>
  <c r="O55" i="1"/>
  <c r="N55" i="1"/>
  <c r="K55" i="1"/>
  <c r="J55" i="1"/>
  <c r="I55" i="1"/>
  <c r="H55" i="1"/>
  <c r="E55" i="1"/>
  <c r="W54" i="1"/>
  <c r="V54" i="1"/>
  <c r="U54" i="1"/>
  <c r="T54" i="1"/>
  <c r="Q54" i="1"/>
  <c r="P54" i="1"/>
  <c r="O54" i="1"/>
  <c r="N54" i="1"/>
  <c r="K54" i="1"/>
  <c r="J54" i="1"/>
  <c r="I54" i="1"/>
  <c r="H54" i="1"/>
  <c r="E54" i="1"/>
  <c r="W53" i="1"/>
  <c r="V53" i="1"/>
  <c r="U53" i="1"/>
  <c r="T53" i="1"/>
  <c r="Q53" i="1"/>
  <c r="P53" i="1"/>
  <c r="O53" i="1"/>
  <c r="N53" i="1"/>
  <c r="K53" i="1"/>
  <c r="J53" i="1"/>
  <c r="I53" i="1"/>
  <c r="H53" i="1"/>
  <c r="E53" i="1"/>
  <c r="W52" i="1"/>
  <c r="V52" i="1"/>
  <c r="U52" i="1"/>
  <c r="T52" i="1"/>
  <c r="Q52" i="1"/>
  <c r="P52" i="1"/>
  <c r="O52" i="1"/>
  <c r="N52" i="1"/>
  <c r="K52" i="1"/>
  <c r="J52" i="1"/>
  <c r="I52" i="1"/>
  <c r="H52" i="1"/>
  <c r="E52" i="1"/>
  <c r="W51" i="1"/>
  <c r="V51" i="1"/>
  <c r="U51" i="1"/>
  <c r="T51" i="1"/>
  <c r="Q51" i="1"/>
  <c r="P51" i="1"/>
  <c r="O51" i="1"/>
  <c r="N51" i="1"/>
  <c r="K51" i="1"/>
  <c r="J51" i="1"/>
  <c r="I51" i="1"/>
  <c r="H51" i="1"/>
  <c r="E51" i="1"/>
  <c r="W50" i="1"/>
  <c r="V50" i="1"/>
  <c r="U50" i="1"/>
  <c r="T50" i="1"/>
  <c r="Q50" i="1"/>
  <c r="P50" i="1"/>
  <c r="O50" i="1"/>
  <c r="N50" i="1"/>
  <c r="K50" i="1"/>
  <c r="J50" i="1"/>
  <c r="I50" i="1"/>
  <c r="H50" i="1"/>
  <c r="E50" i="1"/>
  <c r="D43" i="1"/>
  <c r="K42" i="1"/>
  <c r="D42" i="1"/>
  <c r="K41" i="1"/>
  <c r="D41" i="1"/>
  <c r="K40" i="1"/>
  <c r="D40" i="1"/>
  <c r="K39" i="1"/>
  <c r="D39" i="1"/>
  <c r="K38" i="1"/>
  <c r="D38" i="1"/>
  <c r="K37" i="1"/>
  <c r="D37" i="1"/>
  <c r="K36" i="1"/>
  <c r="D36" i="1"/>
  <c r="K35" i="1"/>
  <c r="F35" i="1"/>
  <c r="D35" i="1"/>
  <c r="K34" i="1"/>
  <c r="D34" i="1"/>
  <c r="K33" i="1"/>
  <c r="D33" i="1"/>
  <c r="F32" i="1" s="1"/>
  <c r="X32" i="1"/>
  <c r="R32" i="1"/>
  <c r="L32" i="1"/>
  <c r="D32" i="1"/>
  <c r="C32" i="1"/>
  <c r="B32" i="1"/>
  <c r="X31" i="1"/>
  <c r="R31" i="1"/>
  <c r="L31" i="1"/>
  <c r="F31" i="1"/>
  <c r="D31" i="1"/>
  <c r="C31" i="1"/>
  <c r="B31" i="1"/>
  <c r="X30" i="1"/>
  <c r="R30" i="1"/>
  <c r="L30" i="1"/>
  <c r="F30" i="1"/>
  <c r="D30" i="1"/>
  <c r="D62" i="1" s="1"/>
  <c r="C30" i="1"/>
  <c r="C62" i="1" s="1"/>
  <c r="B30" i="1"/>
  <c r="B62" i="1" s="1"/>
  <c r="X29" i="1"/>
  <c r="R29" i="1"/>
  <c r="L29" i="1"/>
  <c r="F29" i="1"/>
  <c r="D29" i="1"/>
  <c r="D61" i="1" s="1"/>
  <c r="C29" i="1"/>
  <c r="C61" i="1" s="1"/>
  <c r="B29" i="1"/>
  <c r="B61" i="1" s="1"/>
  <c r="X28" i="1"/>
  <c r="R28" i="1"/>
  <c r="L28" i="1"/>
  <c r="F28" i="1"/>
  <c r="D28" i="1"/>
  <c r="D60" i="1" s="1"/>
  <c r="C28" i="1"/>
  <c r="C60" i="1" s="1"/>
  <c r="B28" i="1"/>
  <c r="B60" i="1" s="1"/>
  <c r="X27" i="1"/>
  <c r="R27" i="1"/>
  <c r="L27" i="1"/>
  <c r="F27" i="1"/>
  <c r="D27" i="1"/>
  <c r="D59" i="1" s="1"/>
  <c r="C27" i="1"/>
  <c r="C59" i="1" s="1"/>
  <c r="B27" i="1"/>
  <c r="B59" i="1" s="1"/>
  <c r="X26" i="1"/>
  <c r="R26" i="1"/>
  <c r="L26" i="1"/>
  <c r="F26" i="1"/>
  <c r="D26" i="1"/>
  <c r="D58" i="1" s="1"/>
  <c r="C26" i="1"/>
  <c r="C58" i="1" s="1"/>
  <c r="B26" i="1"/>
  <c r="B58" i="1" s="1"/>
  <c r="X25" i="1"/>
  <c r="R25" i="1"/>
  <c r="L25" i="1"/>
  <c r="F25" i="1"/>
  <c r="D25" i="1"/>
  <c r="D57" i="1" s="1"/>
  <c r="C25" i="1"/>
  <c r="C57" i="1" s="1"/>
  <c r="B25" i="1"/>
  <c r="B57" i="1" s="1"/>
  <c r="X24" i="1"/>
  <c r="R24" i="1"/>
  <c r="L24" i="1"/>
  <c r="F24" i="1"/>
  <c r="D24" i="1"/>
  <c r="D56" i="1" s="1"/>
  <c r="C24" i="1"/>
  <c r="C56" i="1" s="1"/>
  <c r="B24" i="1"/>
  <c r="B56" i="1" s="1"/>
  <c r="X23" i="1"/>
  <c r="R23" i="1"/>
  <c r="L23" i="1"/>
  <c r="F23" i="1"/>
  <c r="D23" i="1"/>
  <c r="D55" i="1" s="1"/>
  <c r="C23" i="1"/>
  <c r="C55" i="1" s="1"/>
  <c r="B23" i="1"/>
  <c r="B35" i="1" s="1"/>
  <c r="X22" i="1"/>
  <c r="R22" i="1"/>
  <c r="L22" i="1"/>
  <c r="F22" i="1"/>
  <c r="D22" i="1"/>
  <c r="D54" i="1" s="1"/>
  <c r="C22" i="1"/>
  <c r="C54" i="1" s="1"/>
  <c r="B22" i="1"/>
  <c r="B54" i="1" s="1"/>
  <c r="X21" i="1"/>
  <c r="R21" i="1"/>
  <c r="L21" i="1"/>
  <c r="F21" i="1"/>
  <c r="D21" i="1"/>
  <c r="D53" i="1" s="1"/>
  <c r="C21" i="1"/>
  <c r="C53" i="1" s="1"/>
  <c r="B21" i="1"/>
  <c r="B53" i="1" s="1"/>
  <c r="X20" i="1"/>
  <c r="R20" i="1"/>
  <c r="L20" i="1"/>
  <c r="F20" i="1"/>
  <c r="D20" i="1"/>
  <c r="D52" i="1" s="1"/>
  <c r="C20" i="1"/>
  <c r="C52" i="1" s="1"/>
  <c r="B20" i="1"/>
  <c r="B52" i="1" s="1"/>
  <c r="X19" i="1"/>
  <c r="R19" i="1"/>
  <c r="L19" i="1"/>
  <c r="F19" i="1"/>
  <c r="D19" i="1"/>
  <c r="D51" i="1" s="1"/>
  <c r="C19" i="1"/>
  <c r="C51" i="1" s="1"/>
  <c r="B19" i="1"/>
  <c r="B51" i="1" s="1"/>
  <c r="X18" i="1"/>
  <c r="R18" i="1"/>
  <c r="L18" i="1"/>
  <c r="F18" i="1"/>
  <c r="D18" i="1"/>
  <c r="D50" i="1" s="1"/>
  <c r="C18" i="1"/>
  <c r="C50" i="1" s="1"/>
  <c r="B18" i="1"/>
  <c r="B55" i="1" l="1"/>
  <c r="B50" i="1"/>
  <c r="E37" i="5" l="1"/>
  <c r="O18" i="5" l="1"/>
  <c r="I37" i="5"/>
  <c r="M37" i="5" l="1"/>
  <c r="D37" i="5" l="1"/>
  <c r="C37" i="5" l="1"/>
  <c r="B37" i="5"/>
  <c r="M18" i="5" l="1"/>
  <c r="J37" i="5" s="1"/>
  <c r="F37" i="5"/>
  <c r="N18" i="5" l="1"/>
  <c r="G37" i="5"/>
  <c r="H37" i="5"/>
  <c r="L37" i="5" l="1"/>
  <c r="K37" i="5"/>
  <c r="E43" i="5" l="1"/>
  <c r="M43" i="5" l="1"/>
  <c r="I43" i="5"/>
  <c r="M46" i="5" l="1"/>
  <c r="D43" i="5"/>
  <c r="H43" i="5" l="1"/>
  <c r="H46" i="5"/>
  <c r="L43" i="5" l="1"/>
  <c r="C43" i="5"/>
  <c r="J43" i="5" l="1"/>
  <c r="G43" i="5"/>
  <c r="F43" i="5"/>
  <c r="G46" i="5"/>
  <c r="K43" i="5" l="1"/>
  <c r="F46" i="5"/>
  <c r="B43" i="5" l="1"/>
  <c r="I46" i="5"/>
  <c r="L46" i="5" l="1"/>
  <c r="K46" i="5"/>
  <c r="C46" i="5"/>
  <c r="J46" i="5" l="1"/>
  <c r="B46" i="5"/>
</calcChain>
</file>

<file path=xl/sharedStrings.xml><?xml version="1.0" encoding="utf-8"?>
<sst xmlns="http://schemas.openxmlformats.org/spreadsheetml/2006/main" count="213" uniqueCount="99">
  <si>
    <t>Total</t>
  </si>
  <si>
    <t>Δ VJ in %</t>
  </si>
  <si>
    <t>VD</t>
  </si>
  <si>
    <t>BE</t>
  </si>
  <si>
    <t>ZH</t>
  </si>
  <si>
    <t>AG</t>
  </si>
  <si>
    <t>FR</t>
  </si>
  <si>
    <t>GE</t>
  </si>
  <si>
    <t>SH</t>
  </si>
  <si>
    <t>TG</t>
  </si>
  <si>
    <t>JU</t>
  </si>
  <si>
    <t>SO</t>
  </si>
  <si>
    <t>LU</t>
  </si>
  <si>
    <t>BL</t>
  </si>
  <si>
    <t>NE</t>
  </si>
  <si>
    <t>SG</t>
  </si>
  <si>
    <t>ZG</t>
  </si>
  <si>
    <t>VS</t>
  </si>
  <si>
    <t>TI</t>
  </si>
  <si>
    <t>GR</t>
  </si>
  <si>
    <t>SZ</t>
  </si>
  <si>
    <t>GL</t>
  </si>
  <si>
    <t>AR</t>
  </si>
  <si>
    <t>∆22/21</t>
  </si>
  <si>
    <t>∆23/22</t>
  </si>
  <si>
    <t>∆24/23</t>
  </si>
  <si>
    <t>∆25/24</t>
  </si>
  <si>
    <t>In corsivo: dati provvisori</t>
  </si>
  <si>
    <t>Totale (colza, girasole e soia)</t>
  </si>
  <si>
    <t>Colza</t>
  </si>
  <si>
    <t>Superficie (in ha)</t>
  </si>
  <si>
    <t>Totale</t>
  </si>
  <si>
    <t>Senza PF</t>
  </si>
  <si>
    <t>Bio</t>
  </si>
  <si>
    <t>Δ AP in %</t>
  </si>
  <si>
    <t>Girasoli</t>
  </si>
  <si>
    <t>Anno del raccolto</t>
  </si>
  <si>
    <t>Volume di produzione (in t)</t>
  </si>
  <si>
    <t>Soia</t>
  </si>
  <si>
    <t>Medie mobili su tre anni</t>
  </si>
  <si>
    <t>Quota</t>
  </si>
  <si>
    <t>Superficie in ha</t>
  </si>
  <si>
    <t>Superficie coltivata a semi oleosi per Cantone</t>
  </si>
  <si>
    <t>Andamento della produzione di semi oleosi</t>
  </si>
  <si>
    <t>Coltivazione convenzionale e biologica della colza</t>
  </si>
  <si>
    <t>Superficie totale</t>
  </si>
  <si>
    <t>Numero di produttori</t>
  </si>
  <si>
    <t>Superficie dei 1 000 maggiori produttori</t>
  </si>
  <si>
    <t>Quota dei 1 000 maggiori produttori</t>
  </si>
  <si>
    <t>Superficie media coltivata dai 1 000 maggiori produttori</t>
  </si>
  <si>
    <t>Superficie media coltivata per produttore</t>
  </si>
  <si>
    <t>Prezzi alla produzione dei semi oleosi</t>
  </si>
  <si>
    <t>Varietà</t>
  </si>
  <si>
    <t>Colza, varietà tradizionali</t>
  </si>
  <si>
    <t>Colza, HOLL</t>
  </si>
  <si>
    <t>Girasole, HO</t>
  </si>
  <si>
    <t>Colza IPS, HOLL</t>
  </si>
  <si>
    <t>Colza biologica</t>
  </si>
  <si>
    <t>Soia biologica</t>
  </si>
  <si>
    <t>Premi IP-Suisse</t>
  </si>
  <si>
    <t>fr./100 kg</t>
  </si>
  <si>
    <t>Raccolti 2011 .. 2022</t>
  </si>
  <si>
    <t>Quantità di merci importate in t</t>
  </si>
  <si>
    <t>Cifre assolute</t>
  </si>
  <si>
    <t>t</t>
  </si>
  <si>
    <t>Olio d'oliva</t>
  </si>
  <si>
    <t>Olio di girasole</t>
  </si>
  <si>
    <t>Anno civile</t>
  </si>
  <si>
    <t>Valore delle merci importate in fr.</t>
  </si>
  <si>
    <t>fr.</t>
  </si>
  <si>
    <t>Oli alimentari nel commercio al dettaglio svizzero</t>
  </si>
  <si>
    <t>Andamento degli oli alimentari nel commercio al dettaglio svizzero</t>
  </si>
  <si>
    <t>Vendite in 1 000 litri</t>
  </si>
  <si>
    <t>Cifra d'affari in mio. fr.</t>
  </si>
  <si>
    <t>Prezzo medio in fr./l</t>
  </si>
  <si>
    <t>Andamento delle vendite in %</t>
  </si>
  <si>
    <t>Andamento della cifra d'affari in %</t>
  </si>
  <si>
    <t>Andamento del prezzo medio in %</t>
  </si>
  <si>
    <t>Olio di colza</t>
  </si>
  <si>
    <t>Prezzi medi in fr. /100 kg</t>
  </si>
  <si>
    <t>Media mobile triennale</t>
  </si>
  <si>
    <t>Girasole</t>
  </si>
  <si>
    <t>Girasoli, varietà tradizionali</t>
  </si>
  <si>
    <t>Colza IPS, varietà tradizionali</t>
  </si>
  <si>
    <t>Girasole biologico</t>
  </si>
  <si>
    <t>Colza IPS, varietà tradizionale</t>
  </si>
  <si>
    <t>Olio di ravizzone/colza/senape</t>
  </si>
  <si>
    <t>Olio d'oliva, non bio</t>
  </si>
  <si>
    <t>Olio di colza, non bio</t>
  </si>
  <si>
    <t>Olio di girasole, non bio</t>
  </si>
  <si>
    <t>Olio d'oliva, bio</t>
  </si>
  <si>
    <t>Olio di colza bio</t>
  </si>
  <si>
    <t>Olio di girasole, bio</t>
  </si>
  <si>
    <t>Olio d’oliva, bio</t>
  </si>
  <si>
    <t>Olio di colza, bio</t>
  </si>
  <si>
    <t>Altri oli alimentari</t>
  </si>
  <si>
    <t>Altri oli alimentari, non bio</t>
  </si>
  <si>
    <t>Altri oli alimentari, bio</t>
  </si>
  <si>
    <t>Fonte: IP-Suisse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</si>
</sst>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 #,##0.00_ ;_ * \-#,##0.00_ ;_ * &quot;-&quot;??_ ;_ @_ "/>
    <numFmt numFmtId="164" formatCode="0.0%"/>
    <numFmt numFmtId="165" formatCode="#\ ##0"/>
    <numFmt numFmtId="166" formatCode="###\ ##0,"/>
    <numFmt numFmtId="167" formatCode="0.0"/>
    <numFmt numFmtId="168" formatCode="#\ ###,,"/>
    <numFmt numFmtId="169" formatCode="\+0.0\ %;\-0.0\ %;0\ %"/>
    <numFmt numFmtId="170" formatCode="#\ ###\ ##0"/>
    <numFmt numFmtId="171" formatCode="_ * #\ ##0_ ;_ * \-#\ ##0_ ;_ * &quot;-&quot;??_ ;_ @_ "/>
    <numFmt numFmtId="172" formatCode="#\ ##0.00"/>
    <numFmt numFmtId="173" formatCode="\+\ 0.0;\-\ 0.0;\ \ 0.0"/>
    <numFmt numFmtId="174" formatCode="_ * #.0\ ##0_ ;_ * \-#.0\ ##0_ ;_ * &quot;-&quot;??_ ;_ @_ "/>
    <numFmt numFmtId="175" formatCode="_ * .\ ##_ ;_ * \-.\ ##_ ;_ * &quot;-&quot;??_ ;_ @_ⴆ"/>
    <numFmt numFmtId="176" formatCode="0.0_ ;\-0.0\ "/>
    <numFmt numFmtId="177" formatCode="0.00000000_ ;\-0.00000000\ "/>
    <numFmt numFmtId="178" formatCode="_ * #,##0.000000_ ;_ * \-#,##0.000000_ ;_ * &quot;-&quot;??_ ;_ @_ "/>
    <numFmt numFmtId="179" formatCode="\ ;000000.0"/>
  </numFmts>
  <fonts count="24">
    <font>
      <sz val="11"/>
      <color theme="1"/>
      <name val="Calibri"/>
      <family val="2"/>
      <scheme val="minor"/>
    </font>
    <font>
      <sz val="11"/>
      <color theme="1"/>
      <name val="Arial"/>
      <family val="2"/>
    </font>
    <font>
      <sz val="11"/>
      <color theme="1"/>
      <name val="Calibri"/>
      <family val="2"/>
      <scheme val="minor"/>
    </font>
    <font>
      <i/>
      <sz val="11.5"/>
      <color theme="1"/>
      <name val="Roboto"/>
    </font>
    <font>
      <sz val="11.5"/>
      <color theme="1"/>
      <name val="Roboto"/>
    </font>
    <font>
      <b/>
      <sz val="11.5"/>
      <color theme="1"/>
      <name val="Roboto"/>
    </font>
    <font>
      <sz val="11"/>
      <color theme="1"/>
      <name val="Roboto"/>
    </font>
    <font>
      <b/>
      <sz val="11.5"/>
      <color rgb="FF3F3F3F"/>
      <name val="Roboto"/>
    </font>
    <font>
      <b/>
      <sz val="11.5"/>
      <color rgb="FFC00000"/>
      <name val="Roboto"/>
    </font>
    <font>
      <b/>
      <sz val="11.5"/>
      <color rgb="FF00B050"/>
      <name val="Roboto"/>
    </font>
    <font>
      <sz val="11.5"/>
      <color rgb="FF3F3F3F"/>
      <name val="Roboto"/>
    </font>
    <font>
      <i/>
      <sz val="11.5"/>
      <color rgb="FF3F3F3F"/>
      <name val="Roboto"/>
    </font>
    <font>
      <sz val="8"/>
      <name val="Arial"/>
      <family val="2"/>
    </font>
    <font>
      <sz val="11.5"/>
      <name val="Roboto"/>
    </font>
    <font>
      <b/>
      <sz val="11.5"/>
      <name val="Roboto"/>
    </font>
    <font>
      <sz val="11"/>
      <name val="Roboto"/>
    </font>
    <font>
      <sz val="11"/>
      <color rgb="FF3F3F3F"/>
      <name val="Roboto"/>
    </font>
    <font>
      <b/>
      <sz val="11.5"/>
      <color rgb="FFFF0000"/>
      <name val="Roboto"/>
    </font>
    <font>
      <sz val="11.5"/>
      <color rgb="FF3F3F3F"/>
      <name val="Noto Sans Regular"/>
    </font>
    <font>
      <sz val="11"/>
      <color theme="1"/>
      <name val="Noto Sans Regular"/>
    </font>
    <font>
      <b/>
      <sz val="11.5"/>
      <color rgb="FF3F3F3F"/>
      <name val="Noto Sans Regular"/>
    </font>
    <font>
      <b/>
      <sz val="11"/>
      <color theme="1"/>
      <name val="Roboto"/>
    </font>
    <font>
      <sz val="11.5"/>
      <color rgb="FF00B050"/>
      <name val="Roboto"/>
    </font>
    <font>
      <sz val="11.5"/>
      <color rgb="FF3F3F3F"/>
      <name val="Noto Sans"/>
      <family val="2"/>
    </font>
  </fonts>
  <fills count="8">
    <fill>
      <patternFill patternType="none"/>
    </fill>
    <fill>
      <patternFill patternType="gray125"/>
    </fill>
    <fill>
      <patternFill patternType="solid">
        <fgColor theme="0"/>
        <bgColor indexed="64"/>
      </patternFill>
    </fill>
    <fill>
      <patternFill patternType="solid">
        <fgColor rgb="FFCBA816"/>
        <bgColor indexed="64"/>
      </patternFill>
    </fill>
    <fill>
      <patternFill patternType="solid">
        <fgColor theme="0" tint="-4.9989318521683403E-2"/>
        <bgColor indexed="64"/>
      </patternFill>
    </fill>
    <fill>
      <patternFill patternType="solid">
        <fgColor rgb="FFAA8F1F"/>
        <bgColor indexed="64"/>
      </patternFill>
    </fill>
    <fill>
      <patternFill patternType="solid">
        <fgColor theme="0" tint="-0.249977111117893"/>
        <bgColor indexed="64"/>
      </patternFill>
    </fill>
    <fill>
      <patternFill patternType="solid">
        <fgColor rgb="FFF2F2F2"/>
        <bgColor indexed="64"/>
      </patternFill>
    </fill>
  </fills>
  <borders count="1">
    <border>
      <left/>
      <right/>
      <top/>
      <bottom/>
      <diagonal/>
    </border>
  </borders>
  <cellStyleXfs count="8">
    <xf numFmtId="0" fontId="0"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12" fillId="0" borderId="0"/>
    <xf numFmtId="0" fontId="1" fillId="0" borderId="0"/>
    <xf numFmtId="0" fontId="1" fillId="0" borderId="0"/>
    <xf numFmtId="0" fontId="2" fillId="0" borderId="0"/>
  </cellStyleXfs>
  <cellXfs count="131">
    <xf numFmtId="0" fontId="0" fillId="0" borderId="0" xfId="0"/>
    <xf numFmtId="0" fontId="0" fillId="2" borderId="0" xfId="0" applyFill="1"/>
    <xf numFmtId="0" fontId="3" fillId="2" borderId="0" xfId="3" applyFont="1" applyFill="1"/>
    <xf numFmtId="0" fontId="4" fillId="2" borderId="0" xfId="3" applyFont="1" applyFill="1"/>
    <xf numFmtId="0" fontId="5" fillId="2" borderId="0" xfId="3" applyFont="1" applyFill="1"/>
    <xf numFmtId="0" fontId="6" fillId="2" borderId="0" xfId="3" applyFont="1" applyFill="1"/>
    <xf numFmtId="0" fontId="7" fillId="3" borderId="0" xfId="0" applyFont="1" applyFill="1"/>
    <xf numFmtId="0" fontId="7" fillId="4" borderId="0" xfId="3" applyFont="1" applyFill="1"/>
    <xf numFmtId="0" fontId="7" fillId="4" borderId="0" xfId="3" applyFont="1" applyFill="1" applyAlignment="1">
      <alignment horizontal="left"/>
    </xf>
    <xf numFmtId="0" fontId="7" fillId="4" borderId="0" xfId="3" applyFont="1" applyFill="1" applyAlignment="1">
      <alignment horizontal="right"/>
    </xf>
    <xf numFmtId="0" fontId="4" fillId="4" borderId="0" xfId="3" applyFont="1" applyFill="1" applyAlignment="1">
      <alignment horizontal="right"/>
    </xf>
    <xf numFmtId="43" fontId="8" fillId="4" borderId="0" xfId="1" applyFont="1" applyFill="1" applyAlignment="1">
      <alignment wrapText="1"/>
    </xf>
    <xf numFmtId="0" fontId="9" fillId="4" borderId="0" xfId="3" applyFont="1" applyFill="1" applyAlignment="1">
      <alignment horizontal="right"/>
    </xf>
    <xf numFmtId="165" fontId="10" fillId="2" borderId="0" xfId="3" applyNumberFormat="1" applyFont="1" applyFill="1"/>
    <xf numFmtId="165" fontId="11" fillId="2" borderId="0" xfId="3" applyNumberFormat="1" applyFont="1" applyFill="1"/>
    <xf numFmtId="9" fontId="10" fillId="2" borderId="0" xfId="2" applyFont="1" applyFill="1" applyBorder="1"/>
    <xf numFmtId="165" fontId="6" fillId="2" borderId="0" xfId="3" applyNumberFormat="1" applyFont="1" applyFill="1"/>
    <xf numFmtId="9" fontId="6" fillId="2" borderId="0" xfId="3" applyNumberFormat="1" applyFont="1" applyFill="1"/>
    <xf numFmtId="164" fontId="6" fillId="2" borderId="0" xfId="3" applyNumberFormat="1" applyFont="1" applyFill="1"/>
    <xf numFmtId="164" fontId="13" fillId="2" borderId="0" xfId="4" applyNumberFormat="1" applyFont="1" applyFill="1" applyAlignment="1">
      <alignment horizontal="right"/>
    </xf>
    <xf numFmtId="165" fontId="13" fillId="2" borderId="0" xfId="4" applyNumberFormat="1" applyFont="1" applyFill="1" applyAlignment="1">
      <alignment horizontal="right"/>
    </xf>
    <xf numFmtId="0" fontId="6" fillId="2" borderId="0" xfId="0" applyFont="1" applyFill="1"/>
    <xf numFmtId="9" fontId="13" fillId="2" borderId="0" xfId="2" applyFont="1" applyFill="1" applyBorder="1" applyAlignment="1">
      <alignment horizontal="right"/>
    </xf>
    <xf numFmtId="166" fontId="10" fillId="2" borderId="0" xfId="3" applyNumberFormat="1" applyFont="1" applyFill="1"/>
    <xf numFmtId="166" fontId="10" fillId="2" borderId="0" xfId="4" applyNumberFormat="1" applyFont="1" applyFill="1" applyAlignment="1">
      <alignment horizontal="right"/>
    </xf>
    <xf numFmtId="0" fontId="10" fillId="4" borderId="0" xfId="3" quotePrefix="1" applyFont="1" applyFill="1" applyAlignment="1">
      <alignment horizontal="right"/>
    </xf>
    <xf numFmtId="165" fontId="4" fillId="2" borderId="0" xfId="3" applyNumberFormat="1" applyFont="1" applyFill="1"/>
    <xf numFmtId="165" fontId="3" fillId="2" borderId="0" xfId="3" applyNumberFormat="1" applyFont="1" applyFill="1"/>
    <xf numFmtId="167" fontId="6" fillId="2" borderId="0" xfId="3" applyNumberFormat="1" applyFont="1" applyFill="1"/>
    <xf numFmtId="9" fontId="4" fillId="2" borderId="0" xfId="2" applyFont="1" applyFill="1"/>
    <xf numFmtId="167" fontId="4" fillId="2" borderId="0" xfId="3" applyNumberFormat="1" applyFont="1" applyFill="1"/>
    <xf numFmtId="0" fontId="14" fillId="2" borderId="0" xfId="3" applyFont="1" applyFill="1"/>
    <xf numFmtId="0" fontId="6" fillId="2" borderId="0" xfId="5" applyFont="1" applyFill="1"/>
    <xf numFmtId="0" fontId="7" fillId="5" borderId="0" xfId="0" applyFont="1" applyFill="1"/>
    <xf numFmtId="0" fontId="6" fillId="0" borderId="0" xfId="5" applyFont="1"/>
    <xf numFmtId="0" fontId="4" fillId="2" borderId="0" xfId="3" applyFont="1" applyFill="1" applyAlignment="1">
      <alignment horizontal="left"/>
    </xf>
    <xf numFmtId="9" fontId="6" fillId="2" borderId="0" xfId="5" applyNumberFormat="1" applyFont="1" applyFill="1"/>
    <xf numFmtId="0" fontId="10" fillId="2" borderId="0" xfId="5" applyFont="1" applyFill="1"/>
    <xf numFmtId="165" fontId="10" fillId="0" borderId="0" xfId="5" applyNumberFormat="1" applyFont="1"/>
    <xf numFmtId="0" fontId="10" fillId="2" borderId="0" xfId="3" applyFont="1" applyFill="1"/>
    <xf numFmtId="165" fontId="7" fillId="6" borderId="0" xfId="3" applyNumberFormat="1" applyFont="1" applyFill="1"/>
    <xf numFmtId="165" fontId="6" fillId="2" borderId="0" xfId="5" applyNumberFormat="1" applyFont="1" applyFill="1"/>
    <xf numFmtId="9" fontId="10" fillId="2" borderId="0" xfId="2" applyFont="1" applyFill="1"/>
    <xf numFmtId="0" fontId="5" fillId="2" borderId="0" xfId="5" applyFont="1" applyFill="1"/>
    <xf numFmtId="9" fontId="6" fillId="2" borderId="0" xfId="2" applyFont="1" applyFill="1"/>
    <xf numFmtId="0" fontId="10" fillId="2" borderId="0" xfId="3" applyFont="1" applyFill="1" applyAlignment="1">
      <alignment wrapText="1"/>
    </xf>
    <xf numFmtId="164" fontId="10" fillId="2" borderId="0" xfId="3" applyNumberFormat="1" applyFont="1" applyFill="1"/>
    <xf numFmtId="2" fontId="10" fillId="2" borderId="0" xfId="5" applyNumberFormat="1" applyFont="1" applyFill="1"/>
    <xf numFmtId="165" fontId="15" fillId="2" borderId="0" xfId="5" applyNumberFormat="1" applyFont="1" applyFill="1"/>
    <xf numFmtId="9" fontId="15" fillId="2" borderId="0" xfId="2" applyFont="1" applyFill="1"/>
    <xf numFmtId="0" fontId="4" fillId="5" borderId="0" xfId="3" applyFont="1" applyFill="1"/>
    <xf numFmtId="0" fontId="7" fillId="7" borderId="0" xfId="3" applyFont="1" applyFill="1"/>
    <xf numFmtId="0" fontId="7" fillId="2" borderId="0" xfId="3" applyFont="1" applyFill="1"/>
    <xf numFmtId="167" fontId="10" fillId="2" borderId="0" xfId="4" applyNumberFormat="1" applyFont="1" applyFill="1"/>
    <xf numFmtId="167" fontId="10" fillId="2" borderId="0" xfId="3" applyNumberFormat="1" applyFont="1" applyFill="1"/>
    <xf numFmtId="167" fontId="16" fillId="2" borderId="0" xfId="3" applyNumberFormat="1" applyFont="1" applyFill="1"/>
    <xf numFmtId="0" fontId="17" fillId="2" borderId="0" xfId="3" applyFont="1" applyFill="1"/>
    <xf numFmtId="0" fontId="9" fillId="2" borderId="0" xfId="3" applyFont="1" applyFill="1" applyAlignment="1">
      <alignment horizontal="left"/>
    </xf>
    <xf numFmtId="0" fontId="14" fillId="2" borderId="0" xfId="3" applyFont="1" applyFill="1" applyAlignment="1">
      <alignment horizontal="left"/>
    </xf>
    <xf numFmtId="164" fontId="6" fillId="2" borderId="0" xfId="2" applyNumberFormat="1" applyFont="1" applyFill="1"/>
    <xf numFmtId="1" fontId="10" fillId="2" borderId="0" xfId="4" applyNumberFormat="1" applyFont="1" applyFill="1"/>
    <xf numFmtId="1" fontId="10" fillId="2" borderId="0" xfId="0" applyNumberFormat="1" applyFont="1" applyFill="1"/>
    <xf numFmtId="1" fontId="10" fillId="2" borderId="0" xfId="6" applyNumberFormat="1" applyFont="1" applyFill="1"/>
    <xf numFmtId="1" fontId="10" fillId="2" borderId="0" xfId="3" applyNumberFormat="1" applyFont="1" applyFill="1"/>
    <xf numFmtId="0" fontId="10" fillId="0" borderId="0" xfId="0" applyFont="1" applyAlignment="1">
      <alignment horizontal="left" vertical="top"/>
    </xf>
    <xf numFmtId="168" fontId="10" fillId="2" borderId="0" xfId="4" applyNumberFormat="1" applyFont="1" applyFill="1" applyAlignment="1">
      <alignment horizontal="right"/>
    </xf>
    <xf numFmtId="169" fontId="10" fillId="2" borderId="0" xfId="0" applyNumberFormat="1" applyFont="1" applyFill="1"/>
    <xf numFmtId="169" fontId="10" fillId="2" borderId="0" xfId="6" applyNumberFormat="1" applyFont="1" applyFill="1"/>
    <xf numFmtId="169" fontId="10" fillId="2" borderId="0" xfId="3" applyNumberFormat="1" applyFont="1" applyFill="1"/>
    <xf numFmtId="0" fontId="7" fillId="2" borderId="0" xfId="0" applyFont="1" applyFill="1"/>
    <xf numFmtId="167" fontId="10" fillId="2" borderId="0" xfId="0" applyNumberFormat="1" applyFont="1" applyFill="1"/>
    <xf numFmtId="167" fontId="10" fillId="2" borderId="0" xfId="6" applyNumberFormat="1" applyFont="1" applyFill="1"/>
    <xf numFmtId="0" fontId="18" fillId="2" borderId="0" xfId="3" applyFont="1" applyFill="1" applyAlignment="1">
      <alignment horizontal="left"/>
    </xf>
    <xf numFmtId="0" fontId="19" fillId="2" borderId="0" xfId="7" applyFont="1" applyFill="1"/>
    <xf numFmtId="0" fontId="20" fillId="7" borderId="0" xfId="3" applyFont="1" applyFill="1" applyAlignment="1">
      <alignment horizontal="left"/>
    </xf>
    <xf numFmtId="0" fontId="20" fillId="7" borderId="0" xfId="3" applyFont="1" applyFill="1" applyAlignment="1">
      <alignment horizontal="right"/>
    </xf>
    <xf numFmtId="0" fontId="20" fillId="7" borderId="0" xfId="3" quotePrefix="1" applyFont="1" applyFill="1" applyAlignment="1">
      <alignment horizontal="right" vertical="center"/>
    </xf>
    <xf numFmtId="170" fontId="18" fillId="2" borderId="0" xfId="3" applyNumberFormat="1" applyFont="1" applyFill="1"/>
    <xf numFmtId="164" fontId="0" fillId="2" borderId="0" xfId="2" applyNumberFormat="1" applyFont="1" applyFill="1"/>
    <xf numFmtId="167" fontId="0" fillId="2" borderId="0" xfId="0" applyNumberFormat="1" applyFill="1"/>
    <xf numFmtId="171" fontId="10" fillId="2" borderId="0" xfId="4" applyNumberFormat="1" applyFont="1" applyFill="1"/>
    <xf numFmtId="43" fontId="10" fillId="2" borderId="0" xfId="4" applyNumberFormat="1" applyFont="1" applyFill="1"/>
    <xf numFmtId="43" fontId="10" fillId="2" borderId="0" xfId="4" applyNumberFormat="1" applyFont="1" applyFill="1" applyAlignment="1">
      <alignment horizontal="right"/>
    </xf>
    <xf numFmtId="165" fontId="7" fillId="4" borderId="0" xfId="3" applyNumberFormat="1" applyFont="1" applyFill="1"/>
    <xf numFmtId="172" fontId="7" fillId="4" borderId="0" xfId="3" applyNumberFormat="1" applyFont="1" applyFill="1"/>
    <xf numFmtId="0" fontId="16" fillId="2" borderId="0" xfId="3" applyFont="1" applyFill="1"/>
    <xf numFmtId="9" fontId="16" fillId="2" borderId="0" xfId="2" applyFont="1" applyFill="1"/>
    <xf numFmtId="164" fontId="16" fillId="2" borderId="0" xfId="2" applyNumberFormat="1" applyFont="1" applyFill="1"/>
    <xf numFmtId="0" fontId="7" fillId="4" borderId="0" xfId="3" quotePrefix="1" applyFont="1" applyFill="1" applyAlignment="1">
      <alignment horizontal="right"/>
    </xf>
    <xf numFmtId="173" fontId="10" fillId="2" borderId="0" xfId="4" applyNumberFormat="1" applyFont="1" applyFill="1" applyAlignment="1">
      <alignment horizontal="right"/>
    </xf>
    <xf numFmtId="173" fontId="7" fillId="4" borderId="0" xfId="3" applyNumberFormat="1" applyFont="1" applyFill="1"/>
    <xf numFmtId="0" fontId="21" fillId="2" borderId="0" xfId="0" applyFont="1" applyFill="1"/>
    <xf numFmtId="43" fontId="4" fillId="2" borderId="0" xfId="3" applyNumberFormat="1" applyFont="1" applyFill="1"/>
    <xf numFmtId="171" fontId="7" fillId="2" borderId="0" xfId="4" applyNumberFormat="1" applyFont="1" applyFill="1"/>
    <xf numFmtId="171" fontId="7" fillId="0" borderId="0" xfId="4" applyNumberFormat="1" applyFont="1"/>
    <xf numFmtId="43" fontId="7" fillId="2" borderId="0" xfId="4" applyNumberFormat="1" applyFont="1" applyFill="1" applyAlignment="1">
      <alignment horizontal="right"/>
    </xf>
    <xf numFmtId="175" fontId="7" fillId="2" borderId="0" xfId="4" applyNumberFormat="1" applyFont="1" applyFill="1"/>
    <xf numFmtId="175" fontId="7" fillId="0" borderId="0" xfId="4" applyNumberFormat="1" applyFont="1"/>
    <xf numFmtId="43" fontId="7" fillId="0" borderId="0" xfId="4" applyNumberFormat="1" applyFont="1" applyAlignment="1">
      <alignment horizontal="right"/>
    </xf>
    <xf numFmtId="43" fontId="7" fillId="2" borderId="0" xfId="4" applyNumberFormat="1" applyFont="1" applyFill="1"/>
    <xf numFmtId="171" fontId="22" fillId="2" borderId="0" xfId="4" applyNumberFormat="1" applyFont="1" applyFill="1"/>
    <xf numFmtId="43" fontId="22" fillId="2" borderId="0" xfId="4" applyNumberFormat="1" applyFont="1" applyFill="1"/>
    <xf numFmtId="43" fontId="22" fillId="2" borderId="0" xfId="4" applyNumberFormat="1" applyFont="1" applyFill="1" applyAlignment="1">
      <alignment horizontal="right"/>
    </xf>
    <xf numFmtId="171" fontId="16" fillId="2" borderId="0" xfId="2" applyNumberFormat="1" applyFont="1" applyFill="1"/>
    <xf numFmtId="174" fontId="16" fillId="2" borderId="0" xfId="2" applyNumberFormat="1" applyFont="1" applyFill="1"/>
    <xf numFmtId="173" fontId="7" fillId="2" borderId="0" xfId="4" applyNumberFormat="1" applyFont="1" applyFill="1" applyAlignment="1">
      <alignment horizontal="right"/>
    </xf>
    <xf numFmtId="173" fontId="22" fillId="2" borderId="0" xfId="4" applyNumberFormat="1" applyFont="1" applyFill="1" applyAlignment="1">
      <alignment horizontal="right"/>
    </xf>
    <xf numFmtId="176" fontId="6" fillId="2" borderId="0" xfId="3" applyNumberFormat="1" applyFont="1" applyFill="1"/>
    <xf numFmtId="177" fontId="6" fillId="2" borderId="0" xfId="3" applyNumberFormat="1" applyFont="1" applyFill="1"/>
    <xf numFmtId="43" fontId="6" fillId="2" borderId="0" xfId="3" applyNumberFormat="1" applyFont="1" applyFill="1"/>
    <xf numFmtId="178" fontId="4" fillId="2" borderId="0" xfId="3" applyNumberFormat="1" applyFont="1" applyFill="1"/>
    <xf numFmtId="179" fontId="13" fillId="2" borderId="0" xfId="4" applyNumberFormat="1" applyFont="1" applyFill="1" applyAlignment="1">
      <alignment horizontal="right"/>
    </xf>
    <xf numFmtId="167" fontId="5" fillId="2" borderId="0" xfId="3" applyNumberFormat="1" applyFont="1" applyFill="1"/>
    <xf numFmtId="2" fontId="6" fillId="0" borderId="0" xfId="3" applyNumberFormat="1" applyFont="1"/>
    <xf numFmtId="164" fontId="4" fillId="2" borderId="0" xfId="2" applyNumberFormat="1" applyFont="1" applyFill="1"/>
    <xf numFmtId="2" fontId="6" fillId="2" borderId="0" xfId="3" applyNumberFormat="1" applyFont="1" applyFill="1"/>
    <xf numFmtId="9" fontId="13" fillId="2" borderId="0" xfId="4" applyNumberFormat="1" applyFont="1" applyFill="1" applyAlignment="1">
      <alignment horizontal="right"/>
    </xf>
    <xf numFmtId="9" fontId="0" fillId="2" borderId="0" xfId="2" applyFont="1" applyFill="1"/>
    <xf numFmtId="0" fontId="20" fillId="2" borderId="0" xfId="3" applyFont="1" applyFill="1" applyAlignment="1">
      <alignment horizontal="left"/>
    </xf>
    <xf numFmtId="167" fontId="23" fillId="2" borderId="0" xfId="0" applyNumberFormat="1" applyFont="1" applyFill="1"/>
    <xf numFmtId="0" fontId="5" fillId="4" borderId="0" xfId="3" applyFont="1" applyFill="1" applyAlignment="1">
      <alignment horizontal="right"/>
    </xf>
    <xf numFmtId="0" fontId="7" fillId="4" borderId="0" xfId="3" applyFont="1" applyFill="1" applyAlignment="1">
      <alignment horizontal="right" wrapText="1"/>
    </xf>
    <xf numFmtId="0" fontId="20" fillId="7" borderId="0" xfId="3" quotePrefix="1" applyFont="1" applyFill="1" applyAlignment="1">
      <alignment horizontal="right" vertical="center" wrapText="1"/>
    </xf>
    <xf numFmtId="0" fontId="7" fillId="2" borderId="0" xfId="3" applyFont="1" applyFill="1" applyAlignment="1">
      <alignment wrapText="1"/>
    </xf>
    <xf numFmtId="0" fontId="22" fillId="2" borderId="0" xfId="3" applyFont="1" applyFill="1" applyAlignment="1">
      <alignment wrapText="1"/>
    </xf>
    <xf numFmtId="1" fontId="16" fillId="2" borderId="0" xfId="3" applyNumberFormat="1" applyFont="1" applyFill="1"/>
    <xf numFmtId="0" fontId="7" fillId="4" borderId="0" xfId="3" applyFont="1" applyFill="1" applyAlignment="1">
      <alignment horizontal="left"/>
    </xf>
    <xf numFmtId="0" fontId="7" fillId="4" borderId="0" xfId="3" applyFont="1" applyFill="1" applyAlignment="1">
      <alignment horizontal="center"/>
    </xf>
    <xf numFmtId="0" fontId="7" fillId="4" borderId="0" xfId="3" applyFont="1" applyFill="1" applyAlignment="1">
      <alignment horizontal="right"/>
    </xf>
    <xf numFmtId="0" fontId="20" fillId="7" borderId="0" xfId="3" applyFont="1" applyFill="1" applyAlignment="1">
      <alignment horizontal="center" wrapText="1"/>
    </xf>
    <xf numFmtId="0" fontId="20" fillId="7" borderId="0" xfId="3" applyFont="1" applyFill="1" applyAlignment="1">
      <alignment horizontal="center"/>
    </xf>
  </cellXfs>
  <cellStyles count="8">
    <cellStyle name="Komma" xfId="1" builtinId="3"/>
    <cellStyle name="Prozent" xfId="2" builtinId="5"/>
    <cellStyle name="Standard" xfId="0" builtinId="0"/>
    <cellStyle name="Standard 2" xfId="3" xr:uid="{2B869BE5-6654-49FD-AD59-8411107A593D}"/>
    <cellStyle name="Standard 2 3" xfId="6" xr:uid="{BFF259CD-5B25-4769-9FE8-057CC7B1A46A}"/>
    <cellStyle name="Standard 3" xfId="7" xr:uid="{BBF5A8DF-E3B5-413E-99F9-5624753E40FC}"/>
    <cellStyle name="Standard 4 2" xfId="5" xr:uid="{30C09DED-29F3-42A7-88D9-D79B1C57BF3C}"/>
    <cellStyle name="Standard_Volumes" xfId="4" xr:uid="{90144102-F4A9-46E9-B82B-380889DBB5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8227540611177638E-2"/>
          <c:y val="0.1526445016075498"/>
          <c:w val="0.97456462550842926"/>
          <c:h val="0.72727317572194183"/>
        </c:manualLayout>
      </c:layout>
      <c:barChart>
        <c:barDir val="col"/>
        <c:grouping val="stacked"/>
        <c:varyColors val="0"/>
        <c:ser>
          <c:idx val="3"/>
          <c:order val="0"/>
          <c:tx>
            <c:strRef>
              <c:f>Superficie!$A$44</c:f>
              <c:strCache>
                <c:ptCount val="1"/>
                <c:pt idx="0">
                  <c:v>Colza</c:v>
                </c:pt>
              </c:strCache>
            </c:strRef>
          </c:tx>
          <c:spPr>
            <a:solidFill>
              <a:schemeClr val="accent4"/>
            </a:solidFill>
            <a:ln>
              <a:noFill/>
            </a:ln>
            <a:effectLst/>
          </c:spPr>
          <c:invertIfNegative val="0"/>
          <c:dLbls>
            <c:dLbl>
              <c:idx val="0"/>
              <c:tx>
                <c:rich>
                  <a:bodyPr/>
                  <a:lstStyle/>
                  <a:p>
                    <a:fld id="{CF4EB5FC-4506-401D-B823-516E8A27CF4F}"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2FA-4AF5-9D38-30DBD365F00A}"/>
                </c:ext>
              </c:extLst>
            </c:dLbl>
            <c:dLbl>
              <c:idx val="1"/>
              <c:tx>
                <c:rich>
                  <a:bodyPr/>
                  <a:lstStyle/>
                  <a:p>
                    <a:fld id="{68541F58-F60B-4D20-8F7A-32EC5B8164B0}"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72FA-4AF5-9D38-30DBD365F00A}"/>
                </c:ext>
              </c:extLst>
            </c:dLbl>
            <c:dLbl>
              <c:idx val="2"/>
              <c:tx>
                <c:rich>
                  <a:bodyPr/>
                  <a:lstStyle/>
                  <a:p>
                    <a:fld id="{5FA3400C-B8F0-48DA-9F1B-474B0C02B14A}"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2FA-4AF5-9D38-30DBD365F00A}"/>
                </c:ext>
              </c:extLst>
            </c:dLbl>
            <c:dLbl>
              <c:idx val="3"/>
              <c:tx>
                <c:rich>
                  <a:bodyPr/>
                  <a:lstStyle/>
                  <a:p>
                    <a:fld id="{1ED62789-50FE-4F0D-A768-AE3B3E8312D1}"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72FA-4AF5-9D38-30DBD365F00A}"/>
                </c:ext>
              </c:extLst>
            </c:dLbl>
            <c:dLbl>
              <c:idx val="4"/>
              <c:tx>
                <c:rich>
                  <a:bodyPr/>
                  <a:lstStyle/>
                  <a:p>
                    <a:fld id="{9B9056BB-46AC-4E2C-9C0A-15693E38E5B2}"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72FA-4AF5-9D38-30DBD365F00A}"/>
                </c:ext>
              </c:extLst>
            </c:dLbl>
            <c:dLbl>
              <c:idx val="5"/>
              <c:tx>
                <c:rich>
                  <a:bodyPr/>
                  <a:lstStyle/>
                  <a:p>
                    <a:fld id="{A7FCF99D-BEE5-4E8A-AB15-9EC3E36BDA81}"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72FA-4AF5-9D38-30DBD365F00A}"/>
                </c:ext>
              </c:extLst>
            </c:dLbl>
            <c:dLbl>
              <c:idx val="6"/>
              <c:tx>
                <c:rich>
                  <a:bodyPr/>
                  <a:lstStyle/>
                  <a:p>
                    <a:fld id="{45F239A2-FEA2-4FA5-A069-9CEB53BEA61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72FA-4AF5-9D38-30DBD365F00A}"/>
                </c:ext>
              </c:extLst>
            </c:dLbl>
            <c:dLbl>
              <c:idx val="7"/>
              <c:tx>
                <c:rich>
                  <a:bodyPr/>
                  <a:lstStyle/>
                  <a:p>
                    <a:fld id="{B7AEE8A7-F856-4ECB-8A72-A6DAE782FCC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72FA-4AF5-9D38-30DBD365F00A}"/>
                </c:ext>
              </c:extLst>
            </c:dLbl>
            <c:dLbl>
              <c:idx val="8"/>
              <c:tx>
                <c:rich>
                  <a:bodyPr/>
                  <a:lstStyle/>
                  <a:p>
                    <a:fld id="{7F7AB151-80E5-47FE-85DC-A53924CA129C}"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72FA-4AF5-9D38-30DBD365F00A}"/>
                </c:ext>
              </c:extLst>
            </c:dLbl>
            <c:dLbl>
              <c:idx val="9"/>
              <c:tx>
                <c:rich>
                  <a:bodyPr/>
                  <a:lstStyle/>
                  <a:p>
                    <a:fld id="{B6C39C07-0565-4945-A624-5CD159AA4521}"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72FA-4AF5-9D38-30DBD365F0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Superficie!$B$43:$P$43</c15:sqref>
                  </c15:fullRef>
                </c:ext>
              </c:extLst>
              <c:f>Superficie!$G$43:$P$43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Superficie!$B$44:$P$44</c15:sqref>
                  </c15:fullRef>
                </c:ext>
              </c:extLst>
              <c:f>Superficie!$G$44:$P$44</c:f>
              <c:numCache>
                <c:formatCode>#\ ##0</c:formatCode>
                <c:ptCount val="10"/>
                <c:pt idx="0">
                  <c:v>20930</c:v>
                </c:pt>
                <c:pt idx="1">
                  <c:v>20321</c:v>
                </c:pt>
                <c:pt idx="2">
                  <c:v>22663</c:v>
                </c:pt>
                <c:pt idx="3">
                  <c:v>22631</c:v>
                </c:pt>
                <c:pt idx="4">
                  <c:v>24424</c:v>
                </c:pt>
                <c:pt idx="5">
                  <c:v>24853</c:v>
                </c:pt>
                <c:pt idx="6">
                  <c:v>24915</c:v>
                </c:pt>
                <c:pt idx="7">
                  <c:v>25253</c:v>
                </c:pt>
                <c:pt idx="8">
                  <c:v>24329</c:v>
                </c:pt>
                <c:pt idx="9">
                  <c:v>22950</c:v>
                </c:pt>
              </c:numCache>
            </c:numRef>
          </c:val>
          <c:extLst>
            <c:ext xmlns:c15="http://schemas.microsoft.com/office/drawing/2012/chart" uri="{02D57815-91ED-43cb-92C2-25804820EDAC}">
              <c15:datalabelsRange>
                <c15:f>Superficie!$B$45:$P$45</c15:f>
                <c15:dlblRangeCache>
                  <c:ptCount val="15"/>
                  <c:pt idx="0">
                    <c:v>83%</c:v>
                  </c:pt>
                  <c:pt idx="1">
                    <c:v>82%</c:v>
                  </c:pt>
                  <c:pt idx="2">
                    <c:v>80%</c:v>
                  </c:pt>
                  <c:pt idx="3">
                    <c:v>81%</c:v>
                  </c:pt>
                  <c:pt idx="4">
                    <c:v>79%</c:v>
                  </c:pt>
                  <c:pt idx="5">
                    <c:v>76%</c:v>
                  </c:pt>
                  <c:pt idx="6">
                    <c:v>75%</c:v>
                  </c:pt>
                  <c:pt idx="7">
                    <c:v>76%</c:v>
                  </c:pt>
                  <c:pt idx="8">
                    <c:v>75%</c:v>
                  </c:pt>
                  <c:pt idx="9">
                    <c:v>79%</c:v>
                  </c:pt>
                  <c:pt idx="10">
                    <c:v>78%</c:v>
                  </c:pt>
                  <c:pt idx="11">
                    <c:v>75%</c:v>
                  </c:pt>
                  <c:pt idx="12">
                    <c:v>73%</c:v>
                  </c:pt>
                  <c:pt idx="13">
                    <c:v>70%</c:v>
                  </c:pt>
                  <c:pt idx="14">
                    <c:v>68%</c:v>
                  </c:pt>
                </c15:dlblRangeCache>
              </c15:datalabelsRange>
            </c:ext>
            <c:ext xmlns:c16="http://schemas.microsoft.com/office/drawing/2014/chart" uri="{C3380CC4-5D6E-409C-BE32-E72D297353CC}">
              <c16:uniqueId val="{0000001A-72FA-4AF5-9D38-30DBD365F00A}"/>
            </c:ext>
          </c:extLst>
        </c:ser>
        <c:ser>
          <c:idx val="2"/>
          <c:order val="1"/>
          <c:tx>
            <c:strRef>
              <c:f>Superficie!$A$46</c:f>
              <c:strCache>
                <c:ptCount val="1"/>
                <c:pt idx="0">
                  <c:v>Girasole</c:v>
                </c:pt>
              </c:strCache>
            </c:strRef>
          </c:tx>
          <c:spPr>
            <a:solidFill>
              <a:schemeClr val="accent3"/>
            </a:solidFill>
            <a:ln>
              <a:noFill/>
            </a:ln>
            <a:effectLst/>
          </c:spPr>
          <c:invertIfNegative val="0"/>
          <c:dLbls>
            <c:dLbl>
              <c:idx val="0"/>
              <c:tx>
                <c:rich>
                  <a:bodyPr/>
                  <a:lstStyle/>
                  <a:p>
                    <a:fld id="{AE09DA9C-E8E9-4166-9CFA-71542BD64A4A}"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72FA-4AF5-9D38-30DBD365F00A}"/>
                </c:ext>
              </c:extLst>
            </c:dLbl>
            <c:dLbl>
              <c:idx val="1"/>
              <c:tx>
                <c:rich>
                  <a:bodyPr/>
                  <a:lstStyle/>
                  <a:p>
                    <a:fld id="{E3FD0439-7EF0-460D-B2FB-7B479F924427}"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72FA-4AF5-9D38-30DBD365F00A}"/>
                </c:ext>
              </c:extLst>
            </c:dLbl>
            <c:dLbl>
              <c:idx val="2"/>
              <c:tx>
                <c:rich>
                  <a:bodyPr/>
                  <a:lstStyle/>
                  <a:p>
                    <a:fld id="{DED23AF4-EFFC-48F3-B2B2-DAE3D2FC5599}"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72FA-4AF5-9D38-30DBD365F00A}"/>
                </c:ext>
              </c:extLst>
            </c:dLbl>
            <c:dLbl>
              <c:idx val="3"/>
              <c:tx>
                <c:rich>
                  <a:bodyPr/>
                  <a:lstStyle/>
                  <a:p>
                    <a:fld id="{3C548DBF-2270-4368-A499-79E11D3476E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72FA-4AF5-9D38-30DBD365F00A}"/>
                </c:ext>
              </c:extLst>
            </c:dLbl>
            <c:dLbl>
              <c:idx val="4"/>
              <c:tx>
                <c:rich>
                  <a:bodyPr/>
                  <a:lstStyle/>
                  <a:p>
                    <a:fld id="{68A2DC2E-6313-4E99-B92E-5786EFD75413}"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72FA-4AF5-9D38-30DBD365F00A}"/>
                </c:ext>
              </c:extLst>
            </c:dLbl>
            <c:dLbl>
              <c:idx val="5"/>
              <c:tx>
                <c:rich>
                  <a:bodyPr/>
                  <a:lstStyle/>
                  <a:p>
                    <a:fld id="{065B63F0-7DC9-4770-AE24-0DE1DDE9A101}"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72FA-4AF5-9D38-30DBD365F00A}"/>
                </c:ext>
              </c:extLst>
            </c:dLbl>
            <c:dLbl>
              <c:idx val="6"/>
              <c:tx>
                <c:rich>
                  <a:bodyPr/>
                  <a:lstStyle/>
                  <a:p>
                    <a:fld id="{24B51454-3018-4A07-BD0A-0BB47F55DA7A}"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72FA-4AF5-9D38-30DBD365F00A}"/>
                </c:ext>
              </c:extLst>
            </c:dLbl>
            <c:dLbl>
              <c:idx val="7"/>
              <c:tx>
                <c:rich>
                  <a:bodyPr/>
                  <a:lstStyle/>
                  <a:p>
                    <a:fld id="{F7642C94-3D88-42B2-85A0-124F82B85AFB}"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72FA-4AF5-9D38-30DBD365F00A}"/>
                </c:ext>
              </c:extLst>
            </c:dLbl>
            <c:dLbl>
              <c:idx val="8"/>
              <c:tx>
                <c:rich>
                  <a:bodyPr/>
                  <a:lstStyle/>
                  <a:p>
                    <a:fld id="{335FE5B3-0226-4BB6-859A-431B419E118B}"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72FA-4AF5-9D38-30DBD365F00A}"/>
                </c:ext>
              </c:extLst>
            </c:dLbl>
            <c:dLbl>
              <c:idx val="9"/>
              <c:tx>
                <c:rich>
                  <a:bodyPr/>
                  <a:lstStyle/>
                  <a:p>
                    <a:fld id="{24D9347A-77FF-4D57-BF90-D80D59E16C57}"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72FA-4AF5-9D38-30DBD365F0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Superficie!$B$43:$P$43</c15:sqref>
                  </c15:fullRef>
                </c:ext>
              </c:extLst>
              <c:f>Superficie!$G$43:$P$43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Superficie!$B$46:$P$46</c15:sqref>
                  </c15:fullRef>
                </c:ext>
              </c:extLst>
              <c:f>Superficie!$G$46:$P$46</c:f>
              <c:numCache>
                <c:formatCode>#\ ##0</c:formatCode>
                <c:ptCount val="10"/>
                <c:pt idx="0">
                  <c:v>4856</c:v>
                </c:pt>
                <c:pt idx="1">
                  <c:v>5215</c:v>
                </c:pt>
                <c:pt idx="2">
                  <c:v>5351</c:v>
                </c:pt>
                <c:pt idx="3">
                  <c:v>5869</c:v>
                </c:pt>
                <c:pt idx="4">
                  <c:v>4489</c:v>
                </c:pt>
                <c:pt idx="5">
                  <c:v>4811</c:v>
                </c:pt>
                <c:pt idx="6">
                  <c:v>5200</c:v>
                </c:pt>
                <c:pt idx="7">
                  <c:v>6342</c:v>
                </c:pt>
                <c:pt idx="8">
                  <c:v>7252</c:v>
                </c:pt>
                <c:pt idx="9">
                  <c:v>7494</c:v>
                </c:pt>
              </c:numCache>
            </c:numRef>
          </c:val>
          <c:extLst>
            <c:ext xmlns:c15="http://schemas.microsoft.com/office/drawing/2012/chart" uri="{02D57815-91ED-43cb-92C2-25804820EDAC}">
              <c15:datalabelsRange>
                <c15:f>Superficie!$B$47:$P$47</c15:f>
                <c15:dlblRangeCache>
                  <c:ptCount val="15"/>
                  <c:pt idx="0">
                    <c:v>13%</c:v>
                  </c:pt>
                  <c:pt idx="1">
                    <c:v>14%</c:v>
                  </c:pt>
                  <c:pt idx="2">
                    <c:v>14%</c:v>
                  </c:pt>
                  <c:pt idx="3">
                    <c:v>14%</c:v>
                  </c:pt>
                  <c:pt idx="4">
                    <c:v>15%</c:v>
                  </c:pt>
                  <c:pt idx="5">
                    <c:v>18%</c:v>
                  </c:pt>
                  <c:pt idx="6">
                    <c:v>19%</c:v>
                  </c:pt>
                  <c:pt idx="7">
                    <c:v>18%</c:v>
                  </c:pt>
                  <c:pt idx="8">
                    <c:v>19%</c:v>
                  </c:pt>
                  <c:pt idx="9">
                    <c:v>15%</c:v>
                  </c:pt>
                  <c:pt idx="10">
                    <c:v>15%</c:v>
                  </c:pt>
                  <c:pt idx="11">
                    <c:v>16%</c:v>
                  </c:pt>
                  <c:pt idx="12">
                    <c:v>18%</c:v>
                  </c:pt>
                  <c:pt idx="13">
                    <c:v>21%</c:v>
                  </c:pt>
                  <c:pt idx="14">
                    <c:v>22%</c:v>
                  </c:pt>
                </c15:dlblRangeCache>
              </c15:datalabelsRange>
            </c:ext>
            <c:ext xmlns:c16="http://schemas.microsoft.com/office/drawing/2014/chart" uri="{C3380CC4-5D6E-409C-BE32-E72D297353CC}">
              <c16:uniqueId val="{00000026-72FA-4AF5-9D38-30DBD365F00A}"/>
            </c:ext>
          </c:extLst>
        </c:ser>
        <c:ser>
          <c:idx val="1"/>
          <c:order val="2"/>
          <c:tx>
            <c:strRef>
              <c:f>Superficie!$A$48</c:f>
              <c:strCache>
                <c:ptCount val="1"/>
                <c:pt idx="0">
                  <c:v>Soia</c:v>
                </c:pt>
              </c:strCache>
            </c:strRef>
          </c:tx>
          <c:spPr>
            <a:solidFill>
              <a:schemeClr val="accent5">
                <a:lumMod val="20000"/>
                <a:lumOff val="80000"/>
              </a:schemeClr>
            </a:solidFill>
            <a:ln>
              <a:noFill/>
            </a:ln>
            <a:effectLst/>
          </c:spPr>
          <c:invertIfNegative val="0"/>
          <c:dLbls>
            <c:dLbl>
              <c:idx val="0"/>
              <c:tx>
                <c:rich>
                  <a:bodyPr/>
                  <a:lstStyle/>
                  <a:p>
                    <a:fld id="{13EDBFD7-B1F9-4F39-B4E3-C452F753275D}"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72FA-4AF5-9D38-30DBD365F00A}"/>
                </c:ext>
              </c:extLst>
            </c:dLbl>
            <c:dLbl>
              <c:idx val="1"/>
              <c:tx>
                <c:rich>
                  <a:bodyPr/>
                  <a:lstStyle/>
                  <a:p>
                    <a:fld id="{59CE5377-8548-42A4-9361-42C45D137359}"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72FA-4AF5-9D38-30DBD365F00A}"/>
                </c:ext>
              </c:extLst>
            </c:dLbl>
            <c:dLbl>
              <c:idx val="2"/>
              <c:tx>
                <c:rich>
                  <a:bodyPr/>
                  <a:lstStyle/>
                  <a:p>
                    <a:fld id="{0EC9BA76-B129-4197-BDA9-BCFD2EF52CE2}"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72FA-4AF5-9D38-30DBD365F00A}"/>
                </c:ext>
              </c:extLst>
            </c:dLbl>
            <c:dLbl>
              <c:idx val="3"/>
              <c:tx>
                <c:rich>
                  <a:bodyPr/>
                  <a:lstStyle/>
                  <a:p>
                    <a:fld id="{0F92CDF6-427F-4812-B12D-2B6E20882184}"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72FA-4AF5-9D38-30DBD365F00A}"/>
                </c:ext>
              </c:extLst>
            </c:dLbl>
            <c:dLbl>
              <c:idx val="4"/>
              <c:tx>
                <c:rich>
                  <a:bodyPr/>
                  <a:lstStyle/>
                  <a:p>
                    <a:fld id="{1F401D4A-0A8E-490A-BAFF-E19E2D5DAC8B}"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72FA-4AF5-9D38-30DBD365F00A}"/>
                </c:ext>
              </c:extLst>
            </c:dLbl>
            <c:dLbl>
              <c:idx val="5"/>
              <c:tx>
                <c:rich>
                  <a:bodyPr/>
                  <a:lstStyle/>
                  <a:p>
                    <a:fld id="{94145D0D-932E-46E8-A333-F625B3A212C5}"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72FA-4AF5-9D38-30DBD365F00A}"/>
                </c:ext>
              </c:extLst>
            </c:dLbl>
            <c:dLbl>
              <c:idx val="6"/>
              <c:tx>
                <c:rich>
                  <a:bodyPr/>
                  <a:lstStyle/>
                  <a:p>
                    <a:fld id="{7CD20565-7428-445E-BCE3-CAB29A0D34FD}"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72FA-4AF5-9D38-30DBD365F00A}"/>
                </c:ext>
              </c:extLst>
            </c:dLbl>
            <c:dLbl>
              <c:idx val="7"/>
              <c:tx>
                <c:rich>
                  <a:bodyPr/>
                  <a:lstStyle/>
                  <a:p>
                    <a:fld id="{D76EF560-4D97-4F0D-B00D-541118956537}"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72FA-4AF5-9D38-30DBD365F00A}"/>
                </c:ext>
              </c:extLst>
            </c:dLbl>
            <c:dLbl>
              <c:idx val="8"/>
              <c:tx>
                <c:rich>
                  <a:bodyPr/>
                  <a:lstStyle/>
                  <a:p>
                    <a:fld id="{EECA9BE7-9802-4727-89E1-328C5853BC78}"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72FA-4AF5-9D38-30DBD365F00A}"/>
                </c:ext>
              </c:extLst>
            </c:dLbl>
            <c:dLbl>
              <c:idx val="9"/>
              <c:tx>
                <c:rich>
                  <a:bodyPr/>
                  <a:lstStyle/>
                  <a:p>
                    <a:fld id="{83D05A91-7F84-47A0-B0FF-2FC93A811B46}" type="CELLRANGE">
                      <a:rPr lang="de-CH"/>
                      <a:pPr/>
                      <a:t>[ZELLBEREICH]</a:t>
                    </a:fld>
                    <a:endParaRPr lang="de-CH"/>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72FA-4AF5-9D38-30DBD365F00A}"/>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rgbClr val="202C40"/>
                    </a:solidFill>
                    <a:latin typeface="+mn-lt"/>
                    <a:ea typeface="+mn-ea"/>
                    <a:cs typeface="Arial" panose="020B0604020202020204" pitchFamily="34" charset="0"/>
                  </a:defRPr>
                </a:pPr>
                <a:endParaRPr lang="de-DE"/>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Superficie!$B$43:$P$43</c15:sqref>
                  </c15:fullRef>
                </c:ext>
              </c:extLst>
              <c:f>Superficie!$G$43:$P$43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extLst>
                <c:ext xmlns:c15="http://schemas.microsoft.com/office/drawing/2012/chart" uri="{02D57815-91ED-43cb-92C2-25804820EDAC}">
                  <c15:fullRef>
                    <c15:sqref>Superficie!$B$48:$P$48</c15:sqref>
                  </c15:fullRef>
                </c:ext>
              </c:extLst>
              <c:f>Superficie!$G$48:$P$48</c:f>
              <c:numCache>
                <c:formatCode>#\ ##0</c:formatCode>
                <c:ptCount val="10"/>
                <c:pt idx="0">
                  <c:v>1777</c:v>
                </c:pt>
                <c:pt idx="1">
                  <c:v>1707</c:v>
                </c:pt>
                <c:pt idx="2">
                  <c:v>1816</c:v>
                </c:pt>
                <c:pt idx="3">
                  <c:v>1731</c:v>
                </c:pt>
                <c:pt idx="4">
                  <c:v>2042</c:v>
                </c:pt>
                <c:pt idx="5">
                  <c:v>2249</c:v>
                </c:pt>
                <c:pt idx="6">
                  <c:v>2903</c:v>
                </c:pt>
                <c:pt idx="7">
                  <c:v>3087</c:v>
                </c:pt>
                <c:pt idx="8">
                  <c:v>3278</c:v>
                </c:pt>
                <c:pt idx="9">
                  <c:v>3411</c:v>
                </c:pt>
              </c:numCache>
            </c:numRef>
          </c:val>
          <c:extLst>
            <c:ext xmlns:c15="http://schemas.microsoft.com/office/drawing/2012/chart" uri="{02D57815-91ED-43cb-92C2-25804820EDAC}">
              <c15:datalabelsRange>
                <c15:f>Superficie!$B$49:$P$49</c15:f>
                <c15:dlblRangeCache>
                  <c:ptCount val="15"/>
                  <c:pt idx="0">
                    <c:v>4%</c:v>
                  </c:pt>
                  <c:pt idx="1">
                    <c:v>4%</c:v>
                  </c:pt>
                  <c:pt idx="2">
                    <c:v>5%</c:v>
                  </c:pt>
                  <c:pt idx="3">
                    <c:v>5%</c:v>
                  </c:pt>
                  <c:pt idx="4">
                    <c:v>6%</c:v>
                  </c:pt>
                  <c:pt idx="5">
                    <c:v>6%</c:v>
                  </c:pt>
                  <c:pt idx="6">
                    <c:v>6%</c:v>
                  </c:pt>
                  <c:pt idx="7">
                    <c:v>6%</c:v>
                  </c:pt>
                  <c:pt idx="8">
                    <c:v>6%</c:v>
                  </c:pt>
                  <c:pt idx="9">
                    <c:v>7%</c:v>
                  </c:pt>
                  <c:pt idx="10">
                    <c:v>7%</c:v>
                  </c:pt>
                  <c:pt idx="11">
                    <c:v>9%</c:v>
                  </c:pt>
                  <c:pt idx="12">
                    <c:v>9%</c:v>
                  </c:pt>
                  <c:pt idx="13">
                    <c:v>9%</c:v>
                  </c:pt>
                  <c:pt idx="14">
                    <c:v>10%</c:v>
                  </c:pt>
                </c15:dlblRangeCache>
              </c15:datalabelsRange>
            </c:ext>
            <c:ext xmlns:c16="http://schemas.microsoft.com/office/drawing/2014/chart" uri="{C3380CC4-5D6E-409C-BE32-E72D297353CC}">
              <c16:uniqueId val="{00000032-72FA-4AF5-9D38-30DBD365F00A}"/>
            </c:ext>
          </c:extLst>
        </c:ser>
        <c:dLbls>
          <c:showLegendKey val="0"/>
          <c:showVal val="0"/>
          <c:showCatName val="0"/>
          <c:showSerName val="0"/>
          <c:showPercent val="0"/>
          <c:showBubbleSize val="0"/>
        </c:dLbls>
        <c:gapWidth val="28"/>
        <c:overlap val="100"/>
        <c:axId val="616502928"/>
        <c:axId val="616505552"/>
      </c:barChart>
      <c:catAx>
        <c:axId val="61650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ysClr val="windowText" lastClr="000000"/>
                </a:solidFill>
                <a:latin typeface="Roboto" panose="02000000000000000000" pitchFamily="2" charset="0"/>
                <a:ea typeface="Roboto" panose="02000000000000000000" pitchFamily="2" charset="0"/>
                <a:cs typeface="Arial" panose="020B0604020202020204" pitchFamily="34" charset="0"/>
              </a:defRPr>
            </a:pPr>
            <a:endParaRPr lang="de-DE"/>
          </a:p>
        </c:txPr>
        <c:crossAx val="616505552"/>
        <c:crosses val="autoZero"/>
        <c:auto val="1"/>
        <c:lblAlgn val="ctr"/>
        <c:lblOffset val="100"/>
        <c:noMultiLvlLbl val="0"/>
      </c:catAx>
      <c:valAx>
        <c:axId val="616505552"/>
        <c:scaling>
          <c:orientation val="minMax"/>
          <c:max val="40000"/>
        </c:scaling>
        <c:delete val="0"/>
        <c:axPos val="l"/>
        <c:numFmt formatCode="#\ ##0" sourceLinked="1"/>
        <c:majorTickMark val="out"/>
        <c:minorTickMark val="none"/>
        <c:tickLblPos val="nextTo"/>
        <c:spPr>
          <a:noFill/>
          <a:ln>
            <a:noFill/>
          </a:ln>
          <a:effectLst/>
        </c:spPr>
        <c:txPr>
          <a:bodyPr rot="-60000000" spcFirstLastPara="1" vertOverflow="ellipsis" vert="horz" wrap="square" anchor="ctr" anchorCtr="1"/>
          <a:lstStyle/>
          <a:p>
            <a:pPr>
              <a:defRPr sz="1150" b="0" i="0" u="none" strike="noStrike" kern="1200" baseline="0">
                <a:solidFill>
                  <a:sysClr val="windowText" lastClr="000000"/>
                </a:solidFill>
                <a:latin typeface="Roboto"/>
                <a:ea typeface="Roboto"/>
                <a:cs typeface="Roboto"/>
              </a:defRPr>
            </a:pPr>
            <a:endParaRPr lang="de-DE"/>
          </a:p>
        </c:txPr>
        <c:crossAx val="616502928"/>
        <c:crosses val="autoZero"/>
        <c:crossBetween val="between"/>
      </c:valAx>
      <c:spPr>
        <a:noFill/>
        <a:ln>
          <a:noFill/>
        </a:ln>
      </c:spPr>
    </c:plotArea>
    <c:legend>
      <c:legendPos val="b"/>
      <c:layout>
        <c:manualLayout>
          <c:xMode val="edge"/>
          <c:yMode val="edge"/>
          <c:x val="0.67059402335108864"/>
          <c:y val="5.1544958583862426E-2"/>
          <c:w val="0.28569077982383601"/>
          <c:h val="0.1110031324895934"/>
        </c:manualLayout>
      </c:layout>
      <c:overlay val="0"/>
      <c:spPr>
        <a:noFill/>
        <a:ln>
          <a:noFill/>
        </a:ln>
        <a:effectLst/>
      </c:spPr>
      <c:txPr>
        <a:bodyPr rot="0" spcFirstLastPara="1" vertOverflow="ellipsis" vert="horz" wrap="square" anchor="ctr" anchorCtr="1"/>
        <a:lstStyle/>
        <a:p>
          <a:pPr>
            <a:defRPr sz="1150" b="0" i="0" u="none" strike="noStrike" kern="1200" baseline="0">
              <a:solidFill>
                <a:srgbClr val="3F3F3F"/>
              </a:solidFill>
              <a:latin typeface="Roboto" panose="02000000000000000000" pitchFamily="2" charset="0"/>
              <a:ea typeface="Roboto" panose="02000000000000000000" pitchFamily="2" charset="0"/>
              <a:cs typeface="Arial" panose="020B0604020202020204" pitchFamily="34" charset="0"/>
            </a:defRPr>
          </a:pPr>
          <a:endParaRPr lang="de-DE"/>
        </a:p>
      </c:txPr>
    </c:legend>
    <c:plotVisOnly val="1"/>
    <c:dispBlanksAs val="gap"/>
    <c:showDLblsOverMax val="0"/>
  </c:chart>
  <c:spPr>
    <a:noFill/>
    <a:ln>
      <a:noFill/>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167980975756929"/>
          <c:y val="0.12960945593535822"/>
          <c:w val="0.69139346647195576"/>
          <c:h val="0.87039054406464178"/>
        </c:manualLayout>
      </c:layout>
      <c:barChart>
        <c:barDir val="bar"/>
        <c:grouping val="clustered"/>
        <c:varyColors val="0"/>
        <c:ser>
          <c:idx val="0"/>
          <c:order val="0"/>
          <c:tx>
            <c:strRef>
              <c:f>Importazioni!$A$23</c:f>
              <c:strCache>
                <c:ptCount val="1"/>
                <c:pt idx="0">
                  <c:v>2021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Importazioni!$B$17:$D$17</c:f>
              <c:strCache>
                <c:ptCount val="3"/>
                <c:pt idx="0">
                  <c:v>Olio d'oliva</c:v>
                </c:pt>
                <c:pt idx="1">
                  <c:v>Olio di ravizzone/colza/senape</c:v>
                </c:pt>
                <c:pt idx="2">
                  <c:v>Olio di girasole</c:v>
                </c:pt>
              </c:strCache>
            </c:strRef>
          </c:cat>
          <c:val>
            <c:numRef>
              <c:f>Importazioni!$B$23:$D$23</c:f>
              <c:numCache>
                <c:formatCode>#\ ###\ ##0</c:formatCode>
                <c:ptCount val="3"/>
                <c:pt idx="0">
                  <c:v>17306.942999999999</c:v>
                </c:pt>
                <c:pt idx="1">
                  <c:v>13914.817999999999</c:v>
                </c:pt>
                <c:pt idx="2">
                  <c:v>48056.267999999996</c:v>
                </c:pt>
              </c:numCache>
            </c:numRef>
          </c:val>
          <c:extLst>
            <c:ext xmlns:c16="http://schemas.microsoft.com/office/drawing/2014/chart" uri="{C3380CC4-5D6E-409C-BE32-E72D297353CC}">
              <c16:uniqueId val="{00000000-F00C-46A9-A1C2-DA3C5DD845E6}"/>
            </c:ext>
          </c:extLst>
        </c:ser>
        <c:ser>
          <c:idx val="1"/>
          <c:order val="1"/>
          <c:tx>
            <c:strRef>
              <c:f>Importazioni!$A$22</c:f>
              <c:strCache>
                <c:ptCount val="1"/>
                <c:pt idx="0">
                  <c:v>2022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Importazioni!$B$17:$D$17</c:f>
              <c:strCache>
                <c:ptCount val="3"/>
                <c:pt idx="0">
                  <c:v>Olio d'oliva</c:v>
                </c:pt>
                <c:pt idx="1">
                  <c:v>Olio di ravizzone/colza/senape</c:v>
                </c:pt>
                <c:pt idx="2">
                  <c:v>Olio di girasole</c:v>
                </c:pt>
              </c:strCache>
            </c:strRef>
          </c:cat>
          <c:val>
            <c:numRef>
              <c:f>Importazioni!$B$22:$D$22</c:f>
              <c:numCache>
                <c:formatCode>#\ ###\ ##0</c:formatCode>
                <c:ptCount val="3"/>
                <c:pt idx="0">
                  <c:v>17407.348999999998</c:v>
                </c:pt>
                <c:pt idx="1">
                  <c:v>17575.060000000001</c:v>
                </c:pt>
                <c:pt idx="2">
                  <c:v>51219.932999999997</c:v>
                </c:pt>
              </c:numCache>
            </c:numRef>
          </c:val>
          <c:extLst>
            <c:ext xmlns:c16="http://schemas.microsoft.com/office/drawing/2014/chart" uri="{C3380CC4-5D6E-409C-BE32-E72D297353CC}">
              <c16:uniqueId val="{00000001-F00C-46A9-A1C2-DA3C5DD845E6}"/>
            </c:ext>
          </c:extLst>
        </c:ser>
        <c:ser>
          <c:idx val="2"/>
          <c:order val="2"/>
          <c:tx>
            <c:strRef>
              <c:f>Importazioni!$A$21</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Importazioni!$B$17:$D$17</c:f>
              <c:strCache>
                <c:ptCount val="3"/>
                <c:pt idx="0">
                  <c:v>Olio d'oliva</c:v>
                </c:pt>
                <c:pt idx="1">
                  <c:v>Olio di ravizzone/colza/senape</c:v>
                </c:pt>
                <c:pt idx="2">
                  <c:v>Olio di girasole</c:v>
                </c:pt>
              </c:strCache>
            </c:strRef>
          </c:cat>
          <c:val>
            <c:numRef>
              <c:f>Importazioni!$B$21:$D$21</c:f>
              <c:numCache>
                <c:formatCode>#\ ###\ ##0</c:formatCode>
                <c:ptCount val="3"/>
                <c:pt idx="0">
                  <c:v>15780.816999999999</c:v>
                </c:pt>
                <c:pt idx="1">
                  <c:v>25545.477999999999</c:v>
                </c:pt>
                <c:pt idx="2">
                  <c:v>42396.83</c:v>
                </c:pt>
              </c:numCache>
            </c:numRef>
          </c:val>
          <c:extLst>
            <c:ext xmlns:c16="http://schemas.microsoft.com/office/drawing/2014/chart" uri="{C3380CC4-5D6E-409C-BE32-E72D297353CC}">
              <c16:uniqueId val="{00000002-F00C-46A9-A1C2-DA3C5DD845E6}"/>
            </c:ext>
          </c:extLst>
        </c:ser>
        <c:ser>
          <c:idx val="3"/>
          <c:order val="3"/>
          <c:tx>
            <c:strRef>
              <c:f>Importazioni!$A$20</c:f>
              <c:strCache>
                <c:ptCount val="1"/>
                <c:pt idx="0">
                  <c:v>2024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Importazioni!$B$17:$D$17</c:f>
              <c:strCache>
                <c:ptCount val="3"/>
                <c:pt idx="0">
                  <c:v>Olio d'oliva</c:v>
                </c:pt>
                <c:pt idx="1">
                  <c:v>Olio di ravizzone/colza/senape</c:v>
                </c:pt>
                <c:pt idx="2">
                  <c:v>Olio di girasole</c:v>
                </c:pt>
              </c:strCache>
            </c:strRef>
          </c:cat>
          <c:val>
            <c:numRef>
              <c:f>Importazioni!$B$20:$D$20</c:f>
              <c:numCache>
                <c:formatCode>#\ ###\ ##0</c:formatCode>
                <c:ptCount val="3"/>
                <c:pt idx="0">
                  <c:v>16070.172</c:v>
                </c:pt>
                <c:pt idx="1">
                  <c:v>16327.766</c:v>
                </c:pt>
                <c:pt idx="2">
                  <c:v>47223.892</c:v>
                </c:pt>
              </c:numCache>
            </c:numRef>
          </c:val>
          <c:extLst>
            <c:ext xmlns:c16="http://schemas.microsoft.com/office/drawing/2014/chart" uri="{C3380CC4-5D6E-409C-BE32-E72D297353CC}">
              <c16:uniqueId val="{00000003-F00C-46A9-A1C2-DA3C5DD845E6}"/>
            </c:ext>
          </c:extLst>
        </c:ser>
        <c:ser>
          <c:idx val="4"/>
          <c:order val="4"/>
          <c:tx>
            <c:strRef>
              <c:f>Importazioni!$A$19</c:f>
              <c:strCache>
                <c:ptCount val="1"/>
                <c:pt idx="0">
                  <c:v>2025</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Importazioni!$B$17:$D$17</c:f>
              <c:strCache>
                <c:ptCount val="3"/>
                <c:pt idx="0">
                  <c:v>Olio d'oliva</c:v>
                </c:pt>
                <c:pt idx="1">
                  <c:v>Olio di ravizzone/colza/senape</c:v>
                </c:pt>
                <c:pt idx="2">
                  <c:v>Olio di girasole</c:v>
                </c:pt>
              </c:strCache>
            </c:strRef>
          </c:cat>
          <c:val>
            <c:numRef>
              <c:f>Importazioni!$B$19:$D$19</c:f>
              <c:numCache>
                <c:formatCode>#\ ###\ ##0</c:formatCode>
                <c:ptCount val="3"/>
                <c:pt idx="0">
                  <c:v>17938.821</c:v>
                </c:pt>
                <c:pt idx="1">
                  <c:v>17116.677</c:v>
                </c:pt>
                <c:pt idx="2">
                  <c:v>48665.936999999998</c:v>
                </c:pt>
              </c:numCache>
            </c:numRef>
          </c:val>
          <c:extLst>
            <c:ext xmlns:c16="http://schemas.microsoft.com/office/drawing/2014/chart" uri="{C3380CC4-5D6E-409C-BE32-E72D297353CC}">
              <c16:uniqueId val="{00000004-F00C-46A9-A1C2-DA3C5DD845E6}"/>
            </c:ext>
          </c:extLst>
        </c:ser>
        <c:dLbls>
          <c:dLblPos val="outEnd"/>
          <c:showLegendKey val="0"/>
          <c:showVal val="1"/>
          <c:showCatName val="0"/>
          <c:showSerName val="0"/>
          <c:showPercent val="0"/>
          <c:showBubbleSize val="0"/>
        </c:dLbls>
        <c:gapWidth val="100"/>
        <c:overlap val="-27"/>
        <c:axId val="2074453935"/>
        <c:axId val="2075137839"/>
      </c:barChart>
      <c:catAx>
        <c:axId val="2074453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crossAx val="2075137839"/>
        <c:crosses val="autoZero"/>
        <c:auto val="1"/>
        <c:lblAlgn val="ctr"/>
        <c:lblOffset val="100"/>
        <c:noMultiLvlLbl val="0"/>
      </c:catAx>
      <c:valAx>
        <c:axId val="2075137839"/>
        <c:scaling>
          <c:orientation val="minMax"/>
        </c:scaling>
        <c:delete val="1"/>
        <c:axPos val="b"/>
        <c:majorGridlines>
          <c:spPr>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majorGridlines>
        <c:numFmt formatCode="#\ ###\ ##0" sourceLinked="1"/>
        <c:majorTickMark val="none"/>
        <c:minorTickMark val="none"/>
        <c:tickLblPos val="nextTo"/>
        <c:crossAx val="2074453935"/>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t"/>
      <c:layout>
        <c:manualLayout>
          <c:xMode val="edge"/>
          <c:yMode val="edge"/>
          <c:x val="0.41317901528697504"/>
          <c:y val="1.5405143134400777E-2"/>
          <c:w val="0.47553532981013896"/>
          <c:h val="7.5723859776807373E-2"/>
        </c:manualLayout>
      </c:layout>
      <c:overlay val="0"/>
      <c:spPr>
        <a:noFill/>
        <a:ln>
          <a:noFill/>
        </a:ln>
        <a:effectLst/>
      </c:spPr>
      <c:txPr>
        <a:bodyPr rot="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786585763684999E-2"/>
          <c:y val="9.0909090909090912E-2"/>
          <c:w val="0.95442682847263005"/>
          <c:h val="0.90909090909090906"/>
        </c:manualLayout>
      </c:layout>
      <c:lineChart>
        <c:grouping val="standard"/>
        <c:varyColors val="0"/>
        <c:ser>
          <c:idx val="0"/>
          <c:order val="0"/>
          <c:tx>
            <c:strRef>
              <c:f>Importazioni!$B$38</c:f>
              <c:strCache>
                <c:ptCount val="1"/>
                <c:pt idx="0">
                  <c:v>Olio d'oliva</c:v>
                </c:pt>
              </c:strCache>
            </c:strRef>
          </c:tx>
          <c:spPr>
            <a:ln w="28575" cap="rnd" cmpd="sng" algn="ctr">
              <a:solidFill>
                <a:schemeClr val="accent6">
                  <a:lumMod val="40000"/>
                  <a:lumOff val="60000"/>
                </a:schemeClr>
              </a:solidFill>
              <a:prstDash val="solid"/>
              <a:round/>
              <a:headEnd type="none" w="med" len="med"/>
              <a:tailEnd type="none" w="med" len="med"/>
            </a:ln>
            <a:effectLst/>
          </c:spPr>
          <c:marker>
            <c:symbol val="circle"/>
            <c:size val="5"/>
            <c:spPr>
              <a:solidFill>
                <a:schemeClr val="accent6">
                  <a:lumMod val="40000"/>
                  <a:lumOff val="60000"/>
                </a:schemeClr>
              </a:solidFill>
              <a:ln w="9525">
                <a:solidFill>
                  <a:schemeClr val="accent6">
                    <a:lumMod val="40000"/>
                    <a:lumOff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Importazioni!$A$40:$A$54</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Importazioni!$B$40:$B$54</c:f>
              <c:numCache>
                <c:formatCode>0.0</c:formatCode>
                <c:ptCount val="15"/>
                <c:pt idx="0">
                  <c:v>743.55334723502733</c:v>
                </c:pt>
                <c:pt idx="1">
                  <c:v>1004.5787313290734</c:v>
                </c:pt>
                <c:pt idx="2">
                  <c:v>755.44027283251557</c:v>
                </c:pt>
                <c:pt idx="3">
                  <c:v>592.47849284804943</c:v>
                </c:pt>
                <c:pt idx="4">
                  <c:v>583.44663757198475</c:v>
                </c:pt>
                <c:pt idx="5">
                  <c:v>531.6970876341461</c:v>
                </c:pt>
                <c:pt idx="6">
                  <c:v>577.06419447065059</c:v>
                </c:pt>
                <c:pt idx="7">
                  <c:v>646.386324009041</c:v>
                </c:pt>
                <c:pt idx="8">
                  <c:v>631.03204861953168</c:v>
                </c:pt>
                <c:pt idx="9">
                  <c:v>574.5645686619124</c:v>
                </c:pt>
                <c:pt idx="10">
                  <c:v>569.41215143600493</c:v>
                </c:pt>
                <c:pt idx="11">
                  <c:v>547.80783922293404</c:v>
                </c:pt>
                <c:pt idx="12">
                  <c:v>573.4628436859806</c:v>
                </c:pt>
                <c:pt idx="13">
                  <c:v>515.55348203697667</c:v>
                </c:pt>
                <c:pt idx="14">
                  <c:v>548.39746119389588</c:v>
                </c:pt>
              </c:numCache>
            </c:numRef>
          </c:val>
          <c:smooth val="0"/>
          <c:extLst>
            <c:ext xmlns:c16="http://schemas.microsoft.com/office/drawing/2014/chart" uri="{C3380CC4-5D6E-409C-BE32-E72D297353CC}">
              <c16:uniqueId val="{00000000-1CDF-41C4-BD56-29111869EB5E}"/>
            </c:ext>
          </c:extLst>
        </c:ser>
        <c:ser>
          <c:idx val="1"/>
          <c:order val="1"/>
          <c:tx>
            <c:strRef>
              <c:f>Importazioni!$C$38</c:f>
              <c:strCache>
                <c:ptCount val="1"/>
                <c:pt idx="0">
                  <c:v>Olio di ravizzone/colza/senape</c:v>
                </c:pt>
              </c:strCache>
            </c:strRef>
          </c:tx>
          <c:spPr>
            <a:ln w="28575" cap="rnd" cmpd="sng" algn="ctr">
              <a:solidFill>
                <a:srgbClr val="AA8F1F"/>
              </a:solidFill>
              <a:prstDash val="solid"/>
              <a:round/>
              <a:headEnd type="none" w="med" len="med"/>
              <a:tailEnd type="none" w="med" len="med"/>
            </a:ln>
            <a:effectLst/>
          </c:spPr>
          <c:marker>
            <c:symbol val="circle"/>
            <c:size val="5"/>
            <c:spPr>
              <a:solidFill>
                <a:srgbClr val="AA8F1F"/>
              </a:solidFill>
              <a:ln w="9525">
                <a:solidFill>
                  <a:srgbClr val="AA8F1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Importazioni!$A$40:$A$54</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Importazioni!$C$40:$C$54</c:f>
              <c:numCache>
                <c:formatCode>0.0</c:formatCode>
                <c:ptCount val="15"/>
                <c:pt idx="0">
                  <c:v>124.39751594307704</c:v>
                </c:pt>
                <c:pt idx="1">
                  <c:v>120.16629219208556</c:v>
                </c:pt>
                <c:pt idx="2">
                  <c:v>153.30698450817792</c:v>
                </c:pt>
                <c:pt idx="3">
                  <c:v>171.98661057202648</c:v>
                </c:pt>
                <c:pt idx="4">
                  <c:v>127.18978430044862</c:v>
                </c:pt>
                <c:pt idx="5">
                  <c:v>111.26505127122155</c:v>
                </c:pt>
                <c:pt idx="6">
                  <c:v>108.28254727384649</c:v>
                </c:pt>
                <c:pt idx="7">
                  <c:v>113.13417250254952</c:v>
                </c:pt>
                <c:pt idx="8">
                  <c:v>109.23016233426624</c:v>
                </c:pt>
                <c:pt idx="9">
                  <c:v>106.93257899040604</c:v>
                </c:pt>
                <c:pt idx="10">
                  <c:v>99.253116194465491</c:v>
                </c:pt>
                <c:pt idx="11">
                  <c:v>119.41105085328978</c:v>
                </c:pt>
                <c:pt idx="12">
                  <c:v>133.38703222006552</c:v>
                </c:pt>
                <c:pt idx="13">
                  <c:v>144.63124411084073</c:v>
                </c:pt>
                <c:pt idx="14">
                  <c:v>133.36158318969893</c:v>
                </c:pt>
              </c:numCache>
            </c:numRef>
          </c:val>
          <c:smooth val="0"/>
          <c:extLst>
            <c:ext xmlns:c16="http://schemas.microsoft.com/office/drawing/2014/chart" uri="{C3380CC4-5D6E-409C-BE32-E72D297353CC}">
              <c16:uniqueId val="{00000001-1CDF-41C4-BD56-29111869EB5E}"/>
            </c:ext>
          </c:extLst>
        </c:ser>
        <c:ser>
          <c:idx val="2"/>
          <c:order val="2"/>
          <c:tx>
            <c:strRef>
              <c:f>Importazioni!$D$38</c:f>
              <c:strCache>
                <c:ptCount val="1"/>
                <c:pt idx="0">
                  <c:v>Olio di girasole</c:v>
                </c:pt>
              </c:strCache>
            </c:strRef>
          </c:tx>
          <c:spPr>
            <a:ln w="28575" cap="rnd" cmpd="sng" algn="ctr">
              <a:solidFill>
                <a:srgbClr val="F2DE88"/>
              </a:solidFill>
              <a:prstDash val="solid"/>
              <a:round/>
              <a:headEnd type="none" w="med" len="med"/>
              <a:tailEnd type="none" w="med" len="me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Importazioni!$A$40:$A$54</c:f>
              <c:numCache>
                <c:formatCode>General</c:formatCode>
                <c:ptCount val="15"/>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numCache>
            </c:numRef>
          </c:cat>
          <c:val>
            <c:numRef>
              <c:f>Importazioni!$D$40:$D$54</c:f>
              <c:numCache>
                <c:formatCode>0.0</c:formatCode>
                <c:ptCount val="15"/>
                <c:pt idx="0">
                  <c:v>156.9436523948979</c:v>
                </c:pt>
                <c:pt idx="1">
                  <c:v>146.86538119306218</c:v>
                </c:pt>
                <c:pt idx="2">
                  <c:v>205.394068377282</c:v>
                </c:pt>
                <c:pt idx="3">
                  <c:v>209.70384322837751</c:v>
                </c:pt>
                <c:pt idx="4">
                  <c:v>155.79529396664759</c:v>
                </c:pt>
                <c:pt idx="5">
                  <c:v>134.30192756427181</c:v>
                </c:pt>
                <c:pt idx="6">
                  <c:v>135.398327620011</c:v>
                </c:pt>
                <c:pt idx="7">
                  <c:v>137.34428222470856</c:v>
                </c:pt>
                <c:pt idx="8">
                  <c:v>146.73607535875934</c:v>
                </c:pt>
                <c:pt idx="9">
                  <c:v>144.51833787004597</c:v>
                </c:pt>
                <c:pt idx="10">
                  <c:v>150.10700981227384</c:v>
                </c:pt>
                <c:pt idx="11">
                  <c:v>159.99819821813503</c:v>
                </c:pt>
                <c:pt idx="12">
                  <c:v>168.95032840519647</c:v>
                </c:pt>
                <c:pt idx="13">
                  <c:v>173.05244584689706</c:v>
                </c:pt>
                <c:pt idx="14">
                  <c:v>153.96741665567112</c:v>
                </c:pt>
              </c:numCache>
            </c:numRef>
          </c:val>
          <c:smooth val="0"/>
          <c:extLst>
            <c:ext xmlns:c16="http://schemas.microsoft.com/office/drawing/2014/chart" uri="{C3380CC4-5D6E-409C-BE32-E72D297353CC}">
              <c16:uniqueId val="{00000002-1CDF-41C4-BD56-29111869EB5E}"/>
            </c:ext>
          </c:extLst>
        </c:ser>
        <c:dLbls>
          <c:showLegendKey val="0"/>
          <c:showVal val="0"/>
          <c:showCatName val="0"/>
          <c:showSerName val="0"/>
          <c:showPercent val="0"/>
          <c:showBubbleSize val="0"/>
        </c:dLbls>
        <c:marker val="1"/>
        <c:smooth val="0"/>
        <c:axId val="471647791"/>
        <c:axId val="471648271"/>
      </c:lineChart>
      <c:catAx>
        <c:axId val="47164779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crossAx val="471648271"/>
        <c:crosses val="autoZero"/>
        <c:auto val="1"/>
        <c:lblAlgn val="ctr"/>
        <c:lblOffset val="100"/>
        <c:noMultiLvlLbl val="0"/>
      </c:catAx>
      <c:valAx>
        <c:axId val="471648271"/>
        <c:scaling>
          <c:orientation val="minMax"/>
        </c:scaling>
        <c:delete val="1"/>
        <c:axPos val="r"/>
        <c:majorGridlines>
          <c:spPr>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majorGridlines>
        <c:numFmt formatCode="0.0" sourceLinked="1"/>
        <c:majorTickMark val="none"/>
        <c:minorTickMark val="none"/>
        <c:tickLblPos val="nextTo"/>
        <c:crossAx val="471647791"/>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t"/>
      <c:layout>
        <c:manualLayout>
          <c:xMode val="edge"/>
          <c:yMode val="edge"/>
          <c:x val="9.733782071362225E-3"/>
          <c:y val="4.1221753409778567E-3"/>
          <c:w val="0.42696834237891923"/>
          <c:h val="0.2281943547415809"/>
        </c:manualLayout>
      </c:layout>
      <c:overlay val="0"/>
      <c:spPr>
        <a:noFill/>
        <a:ln>
          <a:noFill/>
        </a:ln>
        <a:effectLst/>
      </c:spPr>
      <c:txPr>
        <a:bodyPr rot="0" spcFirstLastPara="1" vertOverflow="ellipsis" vert="horz" wrap="square" anchor="ctr" anchorCtr="1"/>
        <a:lstStyle/>
        <a:p>
          <a:pPr>
            <a:defRPr sz="1150" b="0" i="0" u="none" strike="noStrike" kern="1200" baseline="0">
              <a:solidFill>
                <a:schemeClr val="tx1">
                  <a:lumMod val="65000"/>
                  <a:lumOff val="35000"/>
                </a:schemeClr>
              </a:solidFill>
              <a:latin typeface="Roboto"/>
              <a:ea typeface="Roboto"/>
              <a:cs typeface="Roboto"/>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41174972624292E-4"/>
          <c:y val="0.18986625955964631"/>
          <c:w val="0.99569680955177142"/>
          <c:h val="0.68739529363943119"/>
        </c:manualLayout>
      </c:layout>
      <c:barChart>
        <c:barDir val="col"/>
        <c:grouping val="clustered"/>
        <c:varyColors val="0"/>
        <c:ser>
          <c:idx val="0"/>
          <c:order val="0"/>
          <c:tx>
            <c:strRef>
              <c:f>'Commercio al dettaglio'!$B$17</c:f>
              <c:strCache>
                <c:ptCount val="1"/>
                <c:pt idx="0">
                  <c:v>2021</c:v>
                </c:pt>
              </c:strCache>
            </c:strRef>
          </c:tx>
          <c:spPr>
            <a:solidFill>
              <a:srgbClr val="F7EBB6"/>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'Commercio al dettaglio'!$A$18:$A$27</c15:sqref>
                  </c15:fullRef>
                </c:ext>
              </c:extLst>
              <c:f>('Commercio al dettaglio'!$A$18,'Commercio al dettaglio'!$A$21,'Commercio al dettaglio'!$A$24)</c:f>
              <c:strCache>
                <c:ptCount val="3"/>
                <c:pt idx="0">
                  <c:v>Olio d'oliva</c:v>
                </c:pt>
                <c:pt idx="1">
                  <c:v>Olio di colza</c:v>
                </c:pt>
                <c:pt idx="2">
                  <c:v>Olio di girasole</c:v>
                </c:pt>
              </c:strCache>
            </c:strRef>
          </c:cat>
          <c:val>
            <c:numRef>
              <c:extLst>
                <c:ext xmlns:c15="http://schemas.microsoft.com/office/drawing/2012/chart" uri="{02D57815-91ED-43cb-92C2-25804820EDAC}">
                  <c15:fullRef>
                    <c15:sqref>'Commercio al dettaglio'!$B$18:$B$27</c15:sqref>
                  </c15:fullRef>
                </c:ext>
              </c:extLst>
              <c:f>('Commercio al dettaglio'!$B$18,'Commercio al dettaglio'!$B$21,'Commercio al dettaglio'!$B$24)</c:f>
              <c:numCache>
                <c:formatCode>_ * #\ ##0_ ;_ * \-#\ ##0_ ;_ * "-"??_ ;_ @_ </c:formatCode>
                <c:ptCount val="3"/>
                <c:pt idx="0">
                  <c:v>11022.189178449989</c:v>
                </c:pt>
                <c:pt idx="1">
                  <c:v>5912.9999953130027</c:v>
                </c:pt>
                <c:pt idx="2">
                  <c:v>7181.6092569830016</c:v>
                </c:pt>
              </c:numCache>
            </c:numRef>
          </c:val>
          <c:extLst>
            <c:ext xmlns:c16="http://schemas.microsoft.com/office/drawing/2014/chart" uri="{C3380CC4-5D6E-409C-BE32-E72D297353CC}">
              <c16:uniqueId val="{00000000-BAF2-4B9F-8336-012DBAEF52FD}"/>
            </c:ext>
          </c:extLst>
        </c:ser>
        <c:ser>
          <c:idx val="1"/>
          <c:order val="1"/>
          <c:tx>
            <c:strRef>
              <c:f>'Commercio al dettaglio'!$C$17</c:f>
              <c:strCache>
                <c:ptCount val="1"/>
                <c:pt idx="0">
                  <c:v>2022</c:v>
                </c:pt>
              </c:strCache>
            </c:strRef>
          </c:tx>
          <c:spPr>
            <a:solidFill>
              <a:srgbClr val="F2DE88"/>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'Commercio al dettaglio'!$A$18:$A$27</c15:sqref>
                  </c15:fullRef>
                </c:ext>
              </c:extLst>
              <c:f>('Commercio al dettaglio'!$A$18,'Commercio al dettaglio'!$A$21,'Commercio al dettaglio'!$A$24)</c:f>
              <c:strCache>
                <c:ptCount val="3"/>
                <c:pt idx="0">
                  <c:v>Olio d'oliva</c:v>
                </c:pt>
                <c:pt idx="1">
                  <c:v>Olio di colza</c:v>
                </c:pt>
                <c:pt idx="2">
                  <c:v>Olio di girasole</c:v>
                </c:pt>
              </c:strCache>
            </c:strRef>
          </c:cat>
          <c:val>
            <c:numRef>
              <c:extLst>
                <c:ext xmlns:c15="http://schemas.microsoft.com/office/drawing/2012/chart" uri="{02D57815-91ED-43cb-92C2-25804820EDAC}">
                  <c15:fullRef>
                    <c15:sqref>'Commercio al dettaglio'!$C$18:$C$27</c15:sqref>
                  </c15:fullRef>
                </c:ext>
              </c:extLst>
              <c:f>('Commercio al dettaglio'!$C$18,'Commercio al dettaglio'!$C$21,'Commercio al dettaglio'!$C$24)</c:f>
              <c:numCache>
                <c:formatCode>_ * #\ ##0_ ;_ * \-#\ ##0_ ;_ * "-"??_ ;_ @_ </c:formatCode>
                <c:ptCount val="3"/>
                <c:pt idx="0">
                  <c:v>9862.9103114269983</c:v>
                </c:pt>
                <c:pt idx="1">
                  <c:v>6294.152982499003</c:v>
                </c:pt>
                <c:pt idx="2">
                  <c:v>5822.1273834430021</c:v>
                </c:pt>
              </c:numCache>
            </c:numRef>
          </c:val>
          <c:extLst>
            <c:ext xmlns:c16="http://schemas.microsoft.com/office/drawing/2014/chart" uri="{C3380CC4-5D6E-409C-BE32-E72D297353CC}">
              <c16:uniqueId val="{00000001-BAF2-4B9F-8336-012DBAEF52FD}"/>
            </c:ext>
          </c:extLst>
        </c:ser>
        <c:ser>
          <c:idx val="2"/>
          <c:order val="2"/>
          <c:tx>
            <c:strRef>
              <c:f>'Commercio al dettaglio'!$D$17</c:f>
              <c:strCache>
                <c:ptCount val="1"/>
                <c:pt idx="0">
                  <c:v>2023</c:v>
                </c:pt>
              </c:strCache>
            </c:strRef>
          </c:tx>
          <c:spPr>
            <a:solidFill>
              <a:srgbClr val="EDD15A"/>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'Commercio al dettaglio'!$A$18:$A$27</c15:sqref>
                  </c15:fullRef>
                </c:ext>
              </c:extLst>
              <c:f>('Commercio al dettaglio'!$A$18,'Commercio al dettaglio'!$A$21,'Commercio al dettaglio'!$A$24)</c:f>
              <c:strCache>
                <c:ptCount val="3"/>
                <c:pt idx="0">
                  <c:v>Olio d'oliva</c:v>
                </c:pt>
                <c:pt idx="1">
                  <c:v>Olio di colza</c:v>
                </c:pt>
                <c:pt idx="2">
                  <c:v>Olio di girasole</c:v>
                </c:pt>
              </c:strCache>
            </c:strRef>
          </c:cat>
          <c:val>
            <c:numRef>
              <c:extLst>
                <c:ext xmlns:c15="http://schemas.microsoft.com/office/drawing/2012/chart" uri="{02D57815-91ED-43cb-92C2-25804820EDAC}">
                  <c15:fullRef>
                    <c15:sqref>'Commercio al dettaglio'!$D$18:$D$27</c15:sqref>
                  </c15:fullRef>
                </c:ext>
              </c:extLst>
              <c:f>('Commercio al dettaglio'!$D$18,'Commercio al dettaglio'!$D$21,'Commercio al dettaglio'!$D$24)</c:f>
              <c:numCache>
                <c:formatCode>_ * #\ ##0_ ;_ * \-#\ ##0_ ;_ * "-"??_ ;_ @_ </c:formatCode>
                <c:ptCount val="3"/>
                <c:pt idx="0">
                  <c:v>9454.3452716510019</c:v>
                </c:pt>
                <c:pt idx="1">
                  <c:v>5633.8017436660048</c:v>
                </c:pt>
                <c:pt idx="2">
                  <c:v>7168.0753008240026</c:v>
                </c:pt>
              </c:numCache>
            </c:numRef>
          </c:val>
          <c:extLst>
            <c:ext xmlns:c16="http://schemas.microsoft.com/office/drawing/2014/chart" uri="{C3380CC4-5D6E-409C-BE32-E72D297353CC}">
              <c16:uniqueId val="{00000002-BAF2-4B9F-8336-012DBAEF52FD}"/>
            </c:ext>
          </c:extLst>
        </c:ser>
        <c:ser>
          <c:idx val="3"/>
          <c:order val="3"/>
          <c:tx>
            <c:strRef>
              <c:f>'Commercio al dettaglio'!$E$17</c:f>
              <c:strCache>
                <c:ptCount val="1"/>
                <c:pt idx="0">
                  <c:v>2024</c:v>
                </c:pt>
              </c:strCache>
            </c:strRef>
          </c:tx>
          <c:spPr>
            <a:solidFill>
              <a:srgbClr val="CBA816"/>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'Commercio al dettaglio'!$A$18:$A$27</c15:sqref>
                  </c15:fullRef>
                </c:ext>
              </c:extLst>
              <c:f>('Commercio al dettaglio'!$A$18,'Commercio al dettaglio'!$A$21,'Commercio al dettaglio'!$A$24)</c:f>
              <c:strCache>
                <c:ptCount val="3"/>
                <c:pt idx="0">
                  <c:v>Olio d'oliva</c:v>
                </c:pt>
                <c:pt idx="1">
                  <c:v>Olio di colza</c:v>
                </c:pt>
                <c:pt idx="2">
                  <c:v>Olio di girasole</c:v>
                </c:pt>
              </c:strCache>
            </c:strRef>
          </c:cat>
          <c:val>
            <c:numRef>
              <c:extLst>
                <c:ext xmlns:c15="http://schemas.microsoft.com/office/drawing/2012/chart" uri="{02D57815-91ED-43cb-92C2-25804820EDAC}">
                  <c15:fullRef>
                    <c15:sqref>'Commercio al dettaglio'!$E$18:$E$27</c15:sqref>
                  </c15:fullRef>
                </c:ext>
              </c:extLst>
              <c:f>('Commercio al dettaglio'!$E$18,'Commercio al dettaglio'!$E$21,'Commercio al dettaglio'!$E$24)</c:f>
              <c:numCache>
                <c:formatCode>_ * #\ ##0_ ;_ * \-#\ ##0_ ;_ * "-"??_ ;_ @_ </c:formatCode>
                <c:ptCount val="3"/>
                <c:pt idx="0">
                  <c:v>9095.0447508960042</c:v>
                </c:pt>
                <c:pt idx="1">
                  <c:v>6312.404115039003</c:v>
                </c:pt>
                <c:pt idx="2">
                  <c:v>6815.5998528590007</c:v>
                </c:pt>
              </c:numCache>
            </c:numRef>
          </c:val>
          <c:extLst>
            <c:ext xmlns:c16="http://schemas.microsoft.com/office/drawing/2014/chart" uri="{C3380CC4-5D6E-409C-BE32-E72D297353CC}">
              <c16:uniqueId val="{00000003-BAF2-4B9F-8336-012DBAEF52FD}"/>
            </c:ext>
          </c:extLst>
        </c:ser>
        <c:ser>
          <c:idx val="4"/>
          <c:order val="4"/>
          <c:tx>
            <c:strRef>
              <c:f>'Commercio al dettaglio'!$F$17</c:f>
              <c:strCache>
                <c:ptCount val="1"/>
                <c:pt idx="0">
                  <c:v>2025</c:v>
                </c:pt>
              </c:strCache>
            </c:strRef>
          </c:tx>
          <c:spPr>
            <a:solidFill>
              <a:srgbClr val="AA8F1F"/>
            </a:solidFill>
          </c:spPr>
          <c:invertIfNegative val="0"/>
          <c:dLbls>
            <c:numFmt formatCode="#\ ##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'Commercio al dettaglio'!$A$18:$A$27</c15:sqref>
                  </c15:fullRef>
                </c:ext>
              </c:extLst>
              <c:f>('Commercio al dettaglio'!$A$18,'Commercio al dettaglio'!$A$21,'Commercio al dettaglio'!$A$24)</c:f>
              <c:strCache>
                <c:ptCount val="3"/>
                <c:pt idx="0">
                  <c:v>Olio d'oliva</c:v>
                </c:pt>
                <c:pt idx="1">
                  <c:v>Olio di colza</c:v>
                </c:pt>
                <c:pt idx="2">
                  <c:v>Olio di girasole</c:v>
                </c:pt>
              </c:strCache>
            </c:strRef>
          </c:cat>
          <c:val>
            <c:numRef>
              <c:extLst>
                <c:ext xmlns:c15="http://schemas.microsoft.com/office/drawing/2012/chart" uri="{02D57815-91ED-43cb-92C2-25804820EDAC}">
                  <c15:fullRef>
                    <c15:sqref>'Commercio al dettaglio'!$F$18:$F$27</c15:sqref>
                  </c15:fullRef>
                </c:ext>
              </c:extLst>
              <c:f>('Commercio al dettaglio'!$F$18,'Commercio al dettaglio'!$F$21,'Commercio al dettaglio'!$F$24)</c:f>
              <c:numCache>
                <c:formatCode>_ * #\ ##0_ ;_ * \-#\ ##0_ ;_ * "-"??_ ;_ @_ </c:formatCode>
                <c:ptCount val="3"/>
                <c:pt idx="0">
                  <c:v>9954.3138737160025</c:v>
                </c:pt>
                <c:pt idx="1">
                  <c:v>6252.6437791550043</c:v>
                </c:pt>
                <c:pt idx="2">
                  <c:v>6620.4681283740019</c:v>
                </c:pt>
              </c:numCache>
            </c:numRef>
          </c:val>
          <c:extLst>
            <c:ext xmlns:c16="http://schemas.microsoft.com/office/drawing/2014/chart" uri="{C3380CC4-5D6E-409C-BE32-E72D297353CC}">
              <c16:uniqueId val="{00000004-BAF2-4B9F-8336-012DBAEF52FD}"/>
            </c:ext>
          </c:extLst>
        </c:ser>
        <c:dLbls>
          <c:showLegendKey val="0"/>
          <c:showVal val="0"/>
          <c:showCatName val="0"/>
          <c:showSerName val="0"/>
          <c:showPercent val="0"/>
          <c:showBubbleSize val="0"/>
        </c:dLbls>
        <c:gapWidth val="120"/>
        <c:axId val="1030737584"/>
        <c:axId val="1030734304"/>
      </c:barChart>
      <c:catAx>
        <c:axId val="10307375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vert="horz"/>
          <a:lstStyle/>
          <a:p>
            <a:pPr>
              <a:defRPr b="0"/>
            </a:pPr>
            <a:endParaRPr lang="de-DE"/>
          </a:p>
        </c:txPr>
        <c:crossAx val="1030734304"/>
        <c:crossesAt val="0"/>
        <c:auto val="1"/>
        <c:lblAlgn val="ctr"/>
        <c:lblOffset val="100"/>
        <c:noMultiLvlLbl val="0"/>
      </c:catAx>
      <c:valAx>
        <c:axId val="1030734304"/>
        <c:scaling>
          <c:orientation val="minMax"/>
        </c:scaling>
        <c:delete val="1"/>
        <c:axPos val="l"/>
        <c:numFmt formatCode="_ * #\ ##0_ ;_ * \-#\ ##0_ ;_ * &quot;-&quot;??_ ;_ @_ " sourceLinked="1"/>
        <c:majorTickMark val="out"/>
        <c:minorTickMark val="none"/>
        <c:tickLblPos val="nextTo"/>
        <c:crossAx val="1030737584"/>
        <c:crosses val="autoZero"/>
        <c:crossBetween val="between"/>
      </c:valAx>
    </c:plotArea>
    <c:legend>
      <c:legendPos val="t"/>
      <c:layout>
        <c:manualLayout>
          <c:xMode val="edge"/>
          <c:yMode val="edge"/>
          <c:x val="0.38514989912545228"/>
          <c:y val="2.7476157958619039E-2"/>
          <c:w val="0.48856361313710206"/>
          <c:h val="7.8588245957634029E-2"/>
        </c:manualLayout>
      </c:layout>
      <c:overlay val="0"/>
    </c:legend>
    <c:plotVisOnly val="1"/>
    <c:dispBlanksAs val="gap"/>
    <c:showDLblsOverMax val="0"/>
  </c:chart>
  <c:spPr>
    <a:solidFill>
      <a:schemeClr val="bg1"/>
    </a:solidFill>
    <a:ln w="9525" cap="flat" cmpd="sng" algn="ctr">
      <a:noFill/>
      <a:round/>
    </a:ln>
    <a:effectLst/>
  </c:spPr>
  <c:txPr>
    <a:bodyPr/>
    <a:lstStyle/>
    <a:p>
      <a:pPr>
        <a:defRPr sz="1150">
          <a:solidFill>
            <a:srgbClr val="3F3F3F"/>
          </a:solidFill>
          <a:latin typeface="Roboto" panose="02000000000000000000" pitchFamily="2" charset="0"/>
          <a:ea typeface="Roboto" panose="02000000000000000000" pitchFamily="2" charset="0"/>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182928881559022E-3"/>
          <c:y val="5.4033335946183328E-2"/>
          <c:w val="0.99848170711184414"/>
          <c:h val="0.81908037771136355"/>
        </c:manualLayout>
      </c:layout>
      <c:lineChart>
        <c:grouping val="standard"/>
        <c:varyColors val="0"/>
        <c:ser>
          <c:idx val="0"/>
          <c:order val="0"/>
          <c:tx>
            <c:strRef>
              <c:f>'Commercio al dettaglio'!$A$19</c:f>
              <c:strCache>
                <c:ptCount val="1"/>
                <c:pt idx="0">
                  <c:v>Olio d'oliva, non bio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4.4150496900440546E-2"/>
                  <c:y val="4.03303446349145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3AC-4EA1-9AD5-3D77413D47D2}"/>
                </c:ext>
              </c:extLst>
            </c:dLbl>
            <c:dLbl>
              <c:idx val="1"/>
              <c:layout>
                <c:manualLayout>
                  <c:x val="-4.4150496900440539E-2"/>
                  <c:y val="4.543545155072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3AC-4EA1-9AD5-3D77413D47D2}"/>
                </c:ext>
              </c:extLst>
            </c:dLbl>
            <c:dLbl>
              <c:idx val="2"/>
              <c:layout>
                <c:manualLayout>
                  <c:x val="-5.0901069171108593E-2"/>
                  <c:y val="5.56456653823503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3AC-4EA1-9AD5-3D77413D47D2}"/>
                </c:ext>
              </c:extLst>
            </c:dLbl>
            <c:dLbl>
              <c:idx val="4"/>
              <c:layout>
                <c:manualLayout>
                  <c:x val="-5.0901069171108516E-2"/>
                  <c:y val="4.543545155072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3AC-4EA1-9AD5-3D77413D47D2}"/>
                </c:ext>
              </c:extLst>
            </c:dLbl>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'Commercio al dettaglio'!$L$17:$P$17</c:f>
              <c:numCache>
                <c:formatCode>General</c:formatCode>
                <c:ptCount val="5"/>
                <c:pt idx="0">
                  <c:v>2021</c:v>
                </c:pt>
                <c:pt idx="1">
                  <c:v>2022</c:v>
                </c:pt>
                <c:pt idx="2">
                  <c:v>2023</c:v>
                </c:pt>
                <c:pt idx="3">
                  <c:v>2024</c:v>
                </c:pt>
                <c:pt idx="4">
                  <c:v>2025</c:v>
                </c:pt>
              </c:numCache>
            </c:numRef>
          </c:cat>
          <c:val>
            <c:numRef>
              <c:f>'Commercio al dettaglio'!$L$19:$P$19</c:f>
              <c:numCache>
                <c:formatCode>_(* #,##0.00_);_(* \(#,##0.00\);_(* "-"??_);_(@_)</c:formatCode>
                <c:ptCount val="5"/>
                <c:pt idx="0">
                  <c:v>9.5289292349322725</c:v>
                </c:pt>
                <c:pt idx="1">
                  <c:v>9.6451796991451033</c:v>
                </c:pt>
                <c:pt idx="2">
                  <c:v>10.999915559206048</c:v>
                </c:pt>
                <c:pt idx="3">
                  <c:v>14.145892997105053</c:v>
                </c:pt>
                <c:pt idx="4">
                  <c:v>12.329635009514112</c:v>
                </c:pt>
              </c:numCache>
            </c:numRef>
          </c:val>
          <c:smooth val="0"/>
          <c:extLst>
            <c:ext xmlns:c16="http://schemas.microsoft.com/office/drawing/2014/chart" uri="{C3380CC4-5D6E-409C-BE32-E72D297353CC}">
              <c16:uniqueId val="{00000000-93AC-4EA1-9AD5-3D77413D47D2}"/>
            </c:ext>
          </c:extLst>
        </c:ser>
        <c:ser>
          <c:idx val="1"/>
          <c:order val="1"/>
          <c:tx>
            <c:strRef>
              <c:f>'Commercio al dettaglio'!$A$22</c:f>
              <c:strCache>
                <c:ptCount val="1"/>
                <c:pt idx="0">
                  <c:v>Olio di colza, non bio</c:v>
                </c:pt>
              </c:strCache>
            </c:strRef>
          </c:tx>
          <c:spPr>
            <a:ln w="28575" cap="rnd">
              <a:solidFill>
                <a:schemeClr val="accent3">
                  <a:lumMod val="75000"/>
                </a:schemeClr>
              </a:solidFill>
              <a:round/>
            </a:ln>
            <a:effectLst/>
          </c:spPr>
          <c:marker>
            <c:symbol val="circle"/>
            <c:size val="5"/>
            <c:spPr>
              <a:solidFill>
                <a:schemeClr val="accent3">
                  <a:lumMod val="75000"/>
                </a:schemeClr>
              </a:solidFill>
              <a:ln w="9525">
                <a:solidFill>
                  <a:schemeClr val="accent3">
                    <a:lumMod val="75000"/>
                  </a:schemeClr>
                </a:solidFill>
              </a:ln>
              <a:effectLst/>
            </c:spPr>
          </c:marker>
          <c:dLbls>
            <c:dLbl>
              <c:idx val="0"/>
              <c:layout>
                <c:manualLayout>
                  <c:x val="-4.6240457355755708E-2"/>
                  <c:y val="-6.0655948088823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AC-4EA1-9AD5-3D77413D47D2}"/>
                </c:ext>
              </c:extLst>
            </c:dLbl>
            <c:dLbl>
              <c:idx val="1"/>
              <c:layout>
                <c:manualLayout>
                  <c:x val="-4.6240457355755743E-2"/>
                  <c:y val="-6.0703271318513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AC-4EA1-9AD5-3D77413D47D2}"/>
                </c:ext>
              </c:extLst>
            </c:dLbl>
            <c:dLbl>
              <c:idx val="2"/>
              <c:layout>
                <c:manualLayout>
                  <c:x val="-4.6240457355755701E-2"/>
                  <c:y val="-5.5598378176772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AC-4EA1-9AD5-3D77413D47D2}"/>
                </c:ext>
              </c:extLst>
            </c:dLbl>
            <c:dLbl>
              <c:idx val="3"/>
              <c:layout>
                <c:manualLayout>
                  <c:x val="-4.6240457355755778E-2"/>
                  <c:y val="-6.0726932933358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AC-4EA1-9AD5-3D77413D47D2}"/>
                </c:ext>
              </c:extLst>
            </c:dLbl>
            <c:dLbl>
              <c:idx val="4"/>
              <c:layout>
                <c:manualLayout>
                  <c:x val="-4.6240457355755854E-2"/>
                  <c:y val="-6.0703271318513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AC-4EA1-9AD5-3D77413D47D2}"/>
                </c:ext>
              </c:extLst>
            </c:dLbl>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'Commercio al dettaglio'!$L$17:$P$17</c:f>
              <c:numCache>
                <c:formatCode>General</c:formatCode>
                <c:ptCount val="5"/>
                <c:pt idx="0">
                  <c:v>2021</c:v>
                </c:pt>
                <c:pt idx="1">
                  <c:v>2022</c:v>
                </c:pt>
                <c:pt idx="2">
                  <c:v>2023</c:v>
                </c:pt>
                <c:pt idx="3">
                  <c:v>2024</c:v>
                </c:pt>
                <c:pt idx="4">
                  <c:v>2025</c:v>
                </c:pt>
              </c:numCache>
            </c:numRef>
          </c:cat>
          <c:val>
            <c:numRef>
              <c:f>'Commercio al dettaglio'!$L$22:$P$22</c:f>
              <c:numCache>
                <c:formatCode>_(* #,##0.00_);_(* \(#,##0.00\);_(* "-"??_);_(@_)</c:formatCode>
                <c:ptCount val="5"/>
                <c:pt idx="0">
                  <c:v>4.2885310824144813</c:v>
                </c:pt>
                <c:pt idx="1">
                  <c:v>4.636173439415237</c:v>
                </c:pt>
                <c:pt idx="2">
                  <c:v>5.0546687340047587</c:v>
                </c:pt>
                <c:pt idx="3">
                  <c:v>4.6294300178451193</c:v>
                </c:pt>
                <c:pt idx="4">
                  <c:v>4.4546067425552707</c:v>
                </c:pt>
              </c:numCache>
            </c:numRef>
          </c:val>
          <c:smooth val="0"/>
          <c:extLst>
            <c:ext xmlns:c16="http://schemas.microsoft.com/office/drawing/2014/chart" uri="{C3380CC4-5D6E-409C-BE32-E72D297353CC}">
              <c16:uniqueId val="{00000001-93AC-4EA1-9AD5-3D77413D47D2}"/>
            </c:ext>
          </c:extLst>
        </c:ser>
        <c:ser>
          <c:idx val="2"/>
          <c:order val="2"/>
          <c:tx>
            <c:strRef>
              <c:f>'Commercio al dettaglio'!$A$25</c:f>
              <c:strCache>
                <c:ptCount val="1"/>
                <c:pt idx="0">
                  <c:v>Olio di girasole, non bio</c:v>
                </c:pt>
              </c:strCache>
            </c:strRef>
          </c:tx>
          <c:spPr>
            <a:ln w="28575" cap="rnd">
              <a:solidFill>
                <a:schemeClr val="accent1">
                  <a:lumMod val="75000"/>
                </a:schemeClr>
              </a:solidFill>
              <a:round/>
            </a:ln>
            <a:effectLst/>
          </c:spPr>
          <c:marker>
            <c:symbol val="circle"/>
            <c:size val="5"/>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'Commercio al dettaglio'!$L$17:$P$17</c:f>
              <c:numCache>
                <c:formatCode>General</c:formatCode>
                <c:ptCount val="5"/>
                <c:pt idx="0">
                  <c:v>2021</c:v>
                </c:pt>
                <c:pt idx="1">
                  <c:v>2022</c:v>
                </c:pt>
                <c:pt idx="2">
                  <c:v>2023</c:v>
                </c:pt>
                <c:pt idx="3">
                  <c:v>2024</c:v>
                </c:pt>
                <c:pt idx="4">
                  <c:v>2025</c:v>
                </c:pt>
              </c:numCache>
            </c:numRef>
          </c:cat>
          <c:val>
            <c:numRef>
              <c:f>'Commercio al dettaglio'!$L$25:$P$25</c:f>
              <c:numCache>
                <c:formatCode>_(* #,##0.00_);_(* \(#,##0.00\);_(* "-"??_);_(@_)</c:formatCode>
                <c:ptCount val="5"/>
                <c:pt idx="0">
                  <c:v>3.6015974436592741</c:v>
                </c:pt>
                <c:pt idx="1">
                  <c:v>4.7222091067547867</c:v>
                </c:pt>
                <c:pt idx="2">
                  <c:v>4.6632843644575965</c:v>
                </c:pt>
                <c:pt idx="3">
                  <c:v>4.4096985206253718</c:v>
                </c:pt>
                <c:pt idx="4">
                  <c:v>4.1785084834073771</c:v>
                </c:pt>
              </c:numCache>
            </c:numRef>
          </c:val>
          <c:smooth val="0"/>
          <c:extLst>
            <c:ext xmlns:c16="http://schemas.microsoft.com/office/drawing/2014/chart" uri="{C3380CC4-5D6E-409C-BE32-E72D297353CC}">
              <c16:uniqueId val="{00000002-93AC-4EA1-9AD5-3D77413D47D2}"/>
            </c:ext>
          </c:extLst>
        </c:ser>
        <c:dLbls>
          <c:dLblPos val="b"/>
          <c:showLegendKey val="0"/>
          <c:showVal val="1"/>
          <c:showCatName val="0"/>
          <c:showSerName val="0"/>
          <c:showPercent val="0"/>
          <c:showBubbleSize val="0"/>
        </c:dLbls>
        <c:marker val="1"/>
        <c:smooth val="0"/>
        <c:axId val="505522255"/>
        <c:axId val="509079567"/>
        <c:extLst>
          <c:ext xmlns:c15="http://schemas.microsoft.com/office/drawing/2012/chart" uri="{02D57815-91ED-43cb-92C2-25804820EDAC}">
            <c15:filteredLineSeries>
              <c15:ser>
                <c:idx val="3"/>
                <c:order val="3"/>
                <c:tx>
                  <c:strRef>
                    <c:extLst>
                      <c:ext uri="{02D57815-91ED-43cb-92C2-25804820EDAC}">
                        <c15:formulaRef>
                          <c15:sqref>'Commercio al dettaglio'!$A$28</c15:sqref>
                        </c15:formulaRef>
                      </c:ext>
                    </c:extLst>
                    <c:strCache>
                      <c:ptCount val="1"/>
                      <c:pt idx="0">
                        <c:v>Altri oli alimentari, non bio</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dLbls>
                  <c:dLbl>
                    <c:idx val="4"/>
                    <c:layout>
                      <c:manualLayout>
                        <c:x val="-4.4150496900440539E-2"/>
                        <c:y val="-6.0750772298162364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4-93AC-4EA1-9AD5-3D77413D47D2}"/>
                      </c:ext>
                    </c:extLst>
                  </c:dLbl>
                  <c:spPr>
                    <a:noFill/>
                    <a:ln>
                      <a:noFill/>
                    </a:ln>
                    <a:effectLst/>
                  </c:spPr>
                  <c:txPr>
                    <a:bodyPr rot="0" spcFirstLastPara="1" vertOverflow="ellipsis" vert="horz" wrap="square" lIns="38100" tIns="19050" rIns="38100" bIns="19050" anchor="ctr" anchorCtr="1">
                      <a:spAutoFit/>
                    </a:bodyPr>
                    <a:lstStyle/>
                    <a:p>
                      <a:pPr>
                        <a:defRPr sz="1150" b="0" i="0" u="none" strike="noStrike" kern="1200" baseline="0">
                          <a:solidFill>
                            <a:schemeClr val="tx1">
                              <a:lumMod val="75000"/>
                              <a:lumOff val="25000"/>
                            </a:schemeClr>
                          </a:solidFill>
                          <a:latin typeface="Roboto" panose="02000000000000000000" pitchFamily="2" charset="0"/>
                          <a:ea typeface="Roboto" panose="02000000000000000000" pitchFamily="2" charset="0"/>
                          <a:cs typeface="+mn-cs"/>
                        </a:defRPr>
                      </a:pPr>
                      <a:endParaRPr lang="de-DE"/>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'Commercio al dettaglio'!$L$17:$P$17</c15:sqref>
                        </c15:formulaRef>
                      </c:ext>
                    </c:extLst>
                    <c:numCache>
                      <c:formatCode>General</c:formatCode>
                      <c:ptCount val="5"/>
                      <c:pt idx="0">
                        <c:v>2021</c:v>
                      </c:pt>
                      <c:pt idx="1">
                        <c:v>2022</c:v>
                      </c:pt>
                      <c:pt idx="2">
                        <c:v>2023</c:v>
                      </c:pt>
                      <c:pt idx="3">
                        <c:v>2024</c:v>
                      </c:pt>
                      <c:pt idx="4">
                        <c:v>2025</c:v>
                      </c:pt>
                    </c:numCache>
                  </c:numRef>
                </c:cat>
                <c:val>
                  <c:numRef>
                    <c:extLst>
                      <c:ext uri="{02D57815-91ED-43cb-92C2-25804820EDAC}">
                        <c15:formulaRef>
                          <c15:sqref>'Commercio al dettaglio'!$L$28:$P$28</c15:sqref>
                        </c15:formulaRef>
                      </c:ext>
                    </c:extLst>
                    <c:numCache>
                      <c:formatCode>_(* #,##0.00_);_(* \(#,##0.00\);_(* "-"??_);_(@_)</c:formatCode>
                      <c:ptCount val="5"/>
                      <c:pt idx="0">
                        <c:v>5.1345467103256963</c:v>
                      </c:pt>
                      <c:pt idx="1">
                        <c:v>5.6501607333080699</c:v>
                      </c:pt>
                      <c:pt idx="2">
                        <c:v>6.6080006886790041</c:v>
                      </c:pt>
                      <c:pt idx="3">
                        <c:v>6.8657643522042067</c:v>
                      </c:pt>
                      <c:pt idx="4">
                        <c:v>6.9270675656433314</c:v>
                      </c:pt>
                    </c:numCache>
                  </c:numRef>
                </c:val>
                <c:smooth val="0"/>
                <c:extLst>
                  <c:ext xmlns:c16="http://schemas.microsoft.com/office/drawing/2014/chart" uri="{C3380CC4-5D6E-409C-BE32-E72D297353CC}">
                    <c16:uniqueId val="{00000003-93AC-4EA1-9AD5-3D77413D47D2}"/>
                  </c:ext>
                </c:extLst>
              </c15:ser>
            </c15:filteredLineSeries>
          </c:ext>
        </c:extLst>
      </c:lineChart>
      <c:catAx>
        <c:axId val="505522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5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de-DE"/>
          </a:p>
        </c:txPr>
        <c:crossAx val="509079567"/>
        <c:crosses val="autoZero"/>
        <c:auto val="1"/>
        <c:lblAlgn val="ctr"/>
        <c:lblOffset val="100"/>
        <c:noMultiLvlLbl val="0"/>
      </c:catAx>
      <c:valAx>
        <c:axId val="509079567"/>
        <c:scaling>
          <c:orientation val="minMax"/>
        </c:scaling>
        <c:delete val="1"/>
        <c:axPos val="l"/>
        <c:majorGridlines>
          <c:spPr>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majorGridlines>
        <c:numFmt formatCode="_(* #,##0.00_);_(* \(#,##0.00\);_(* &quot;-&quot;??_);_(@_)" sourceLinked="1"/>
        <c:majorTickMark val="none"/>
        <c:minorTickMark val="none"/>
        <c:tickLblPos val="nextTo"/>
        <c:crossAx val="505522255"/>
        <c:crosses val="autoZero"/>
        <c:crossBetween val="between"/>
      </c:valAx>
      <c:spPr>
        <a:noFill/>
        <a:ln>
          <a:noFill/>
        </a:ln>
        <a:effectLst/>
      </c:spPr>
    </c:plotArea>
    <c:legend>
      <c:legendPos val="r"/>
      <c:layout>
        <c:manualLayout>
          <c:xMode val="edge"/>
          <c:yMode val="edge"/>
          <c:x val="6.218257697061056E-2"/>
          <c:y val="6.638767350179868E-2"/>
          <c:w val="0.38647482914161868"/>
          <c:h val="0.2384112228242343"/>
        </c:manualLayout>
      </c:layout>
      <c:overlay val="0"/>
      <c:spPr>
        <a:noFill/>
        <a:ln>
          <a:noFill/>
        </a:ln>
        <a:effectLst/>
      </c:spPr>
      <c:txPr>
        <a:bodyPr rot="0" spcFirstLastPara="1" vertOverflow="ellipsis" vert="horz" wrap="square" anchor="ctr" anchorCtr="1"/>
        <a:lstStyle/>
        <a:p>
          <a:pPr>
            <a:defRPr sz="115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7</xdr:col>
      <xdr:colOff>210671</xdr:colOff>
      <xdr:row>4</xdr:row>
      <xdr:rowOff>122370</xdr:rowOff>
    </xdr:to>
    <xdr:pic>
      <xdr:nvPicPr>
        <xdr:cNvPr id="2" name="Grafik 1">
          <a:extLst>
            <a:ext uri="{FF2B5EF4-FFF2-40B4-BE49-F238E27FC236}">
              <a16:creationId xmlns:a16="http://schemas.microsoft.com/office/drawing/2014/main" id="{A272ECD2-C89F-4E7E-85E8-B17C2941A494}"/>
            </a:ext>
          </a:extLst>
        </xdr:cNvPr>
        <xdr:cNvPicPr>
          <a:picLocks noChangeAspect="1"/>
        </xdr:cNvPicPr>
      </xdr:nvPicPr>
      <xdr:blipFill>
        <a:blip xmlns:r="http://schemas.openxmlformats.org/officeDocument/2006/relationships" r:embed="rId1"/>
        <a:stretch>
          <a:fillRect/>
        </a:stretch>
      </xdr:blipFill>
      <xdr:spPr>
        <a:xfrm>
          <a:off x="47625" y="85725"/>
          <a:ext cx="5267325" cy="798645"/>
        </a:xfrm>
        <a:prstGeom prst="rect">
          <a:avLst/>
        </a:prstGeom>
      </xdr:spPr>
    </xdr:pic>
    <xdr:clientData/>
  </xdr:twoCellAnchor>
  <xdr:twoCellAnchor editAs="absolute">
    <xdr:from>
      <xdr:col>0</xdr:col>
      <xdr:colOff>152400</xdr:colOff>
      <xdr:row>5</xdr:row>
      <xdr:rowOff>142875</xdr:rowOff>
    </xdr:from>
    <xdr:to>
      <xdr:col>8</xdr:col>
      <xdr:colOff>443778</xdr:colOff>
      <xdr:row>11</xdr:row>
      <xdr:rowOff>126975</xdr:rowOff>
    </xdr:to>
    <xdr:grpSp>
      <xdr:nvGrpSpPr>
        <xdr:cNvPr id="3" name="Gruppieren 2">
          <a:extLst>
            <a:ext uri="{FF2B5EF4-FFF2-40B4-BE49-F238E27FC236}">
              <a16:creationId xmlns:a16="http://schemas.microsoft.com/office/drawing/2014/main" id="{D0361F44-EB3D-4302-9D58-B592E4F237EA}"/>
            </a:ext>
          </a:extLst>
        </xdr:cNvPr>
        <xdr:cNvGrpSpPr/>
      </xdr:nvGrpSpPr>
      <xdr:grpSpPr>
        <a:xfrm>
          <a:off x="152400" y="1095375"/>
          <a:ext cx="6118437" cy="1127100"/>
          <a:chOff x="0" y="1111275"/>
          <a:chExt cx="6359034" cy="1103288"/>
        </a:xfrm>
      </xdr:grpSpPr>
      <xdr:sp macro="" textlink="">
        <xdr:nvSpPr>
          <xdr:cNvPr id="4" name="Textfeld 3">
            <a:extLst>
              <a:ext uri="{FF2B5EF4-FFF2-40B4-BE49-F238E27FC236}">
                <a16:creationId xmlns:a16="http://schemas.microsoft.com/office/drawing/2014/main" id="{028C3458-B269-19C1-829D-5C2E528FC070}"/>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Semi oleosi</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Produzione dei principali tre tipi di semi oleosi</a:t>
            </a:r>
          </a:p>
        </xdr:txBody>
      </xdr:sp>
      <xdr:cxnSp macro="">
        <xdr:nvCxnSpPr>
          <xdr:cNvPr id="5" name="Gerader Verbinder 4">
            <a:extLst>
              <a:ext uri="{FF2B5EF4-FFF2-40B4-BE49-F238E27FC236}">
                <a16:creationId xmlns:a16="http://schemas.microsoft.com/office/drawing/2014/main" id="{D15B5401-F077-84F6-BCEF-98F001C6A457}"/>
              </a:ext>
            </a:extLst>
          </xdr:cNvPr>
          <xdr:cNvCxnSpPr/>
        </xdr:nvCxnSpPr>
        <xdr:spPr>
          <a:xfrm>
            <a:off x="100317" y="1229278"/>
            <a:ext cx="678830"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10</xdr:col>
      <xdr:colOff>544045</xdr:colOff>
      <xdr:row>5</xdr:row>
      <xdr:rowOff>85725</xdr:rowOff>
    </xdr:from>
    <xdr:to>
      <xdr:col>21</xdr:col>
      <xdr:colOff>151604</xdr:colOff>
      <xdr:row>10</xdr:row>
      <xdr:rowOff>169157</xdr:rowOff>
    </xdr:to>
    <xdr:grpSp>
      <xdr:nvGrpSpPr>
        <xdr:cNvPr id="6" name="Gruppieren 5">
          <a:extLst>
            <a:ext uri="{FF2B5EF4-FFF2-40B4-BE49-F238E27FC236}">
              <a16:creationId xmlns:a16="http://schemas.microsoft.com/office/drawing/2014/main" id="{736C117A-711C-43AC-86AA-F6A978489FDD}"/>
            </a:ext>
          </a:extLst>
        </xdr:cNvPr>
        <xdr:cNvGrpSpPr/>
      </xdr:nvGrpSpPr>
      <xdr:grpSpPr>
        <a:xfrm>
          <a:off x="7827869" y="1038225"/>
          <a:ext cx="7675794" cy="1035932"/>
          <a:chOff x="7477128" y="1141905"/>
          <a:chExt cx="5354921" cy="1012120"/>
        </a:xfrm>
      </xdr:grpSpPr>
      <xdr:sp macro="" textlink="">
        <xdr:nvSpPr>
          <xdr:cNvPr id="7" name="Textfeld 6">
            <a:extLst>
              <a:ext uri="{FF2B5EF4-FFF2-40B4-BE49-F238E27FC236}">
                <a16:creationId xmlns:a16="http://schemas.microsoft.com/office/drawing/2014/main" id="{9AD021F5-6A72-9451-9569-4C28C7891D88}"/>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Diritto di pubblicazione: rielaborazione e pubblicazione consentite purché venga citata la fonte.</a:t>
            </a:r>
          </a:p>
        </xdr:txBody>
      </xdr:sp>
      <xdr:sp macro="" textlink="">
        <xdr:nvSpPr>
          <xdr:cNvPr id="8" name="Textfeld 7">
            <a:extLst>
              <a:ext uri="{FF2B5EF4-FFF2-40B4-BE49-F238E27FC236}">
                <a16:creationId xmlns:a16="http://schemas.microsoft.com/office/drawing/2014/main" id="{E6304325-172F-6D92-4540-D43011EE9E41}"/>
              </a:ext>
            </a:extLst>
          </xdr:cNvPr>
          <xdr:cNvSpPr txBox="1"/>
        </xdr:nvSpPr>
        <xdr:spPr>
          <a:xfrm>
            <a:off x="7477128" y="1141905"/>
            <a:ext cx="5318126" cy="295505"/>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Fonti: UFAG, Settore Dati agricoli e analisi del mercato, swiss granum </a:t>
            </a:r>
          </a:p>
        </xdr:txBody>
      </xdr:sp>
    </xdr:grpSp>
    <xdr:clientData/>
  </xdr:twoCellAnchor>
  <xdr:twoCellAnchor>
    <xdr:from>
      <xdr:col>0</xdr:col>
      <xdr:colOff>112058</xdr:colOff>
      <xdr:row>64</xdr:row>
      <xdr:rowOff>97492</xdr:rowOff>
    </xdr:from>
    <xdr:to>
      <xdr:col>11</xdr:col>
      <xdr:colOff>411303</xdr:colOff>
      <xdr:row>75</xdr:row>
      <xdr:rowOff>2242</xdr:rowOff>
    </xdr:to>
    <xdr:grpSp>
      <xdr:nvGrpSpPr>
        <xdr:cNvPr id="9" name="Gruppieren 8">
          <a:extLst>
            <a:ext uri="{FF2B5EF4-FFF2-40B4-BE49-F238E27FC236}">
              <a16:creationId xmlns:a16="http://schemas.microsoft.com/office/drawing/2014/main" id="{D2E41E2B-6BE3-43F4-9060-3FDCF7EF2F72}"/>
            </a:ext>
          </a:extLst>
        </xdr:cNvPr>
        <xdr:cNvGrpSpPr/>
      </xdr:nvGrpSpPr>
      <xdr:grpSpPr>
        <a:xfrm>
          <a:off x="112058" y="10238816"/>
          <a:ext cx="8995010" cy="2000250"/>
          <a:chOff x="377030" y="6267450"/>
          <a:chExt cx="11002170" cy="1809750"/>
        </a:xfrm>
      </xdr:grpSpPr>
      <xdr:sp macro="" textlink="">
        <xdr:nvSpPr>
          <xdr:cNvPr id="10" name="Abgerundetes Rechteck 9">
            <a:extLst>
              <a:ext uri="{FF2B5EF4-FFF2-40B4-BE49-F238E27FC236}">
                <a16:creationId xmlns:a16="http://schemas.microsoft.com/office/drawing/2014/main" id="{6A4AA193-26E0-7E42-E181-CB4AF44B3E9F}"/>
              </a:ext>
            </a:extLst>
          </xdr:cNvPr>
          <xdr:cNvSpPr/>
        </xdr:nvSpPr>
        <xdr:spPr>
          <a:xfrm>
            <a:off x="377030" y="6394883"/>
            <a:ext cx="11002170" cy="1682317"/>
          </a:xfrm>
          <a:prstGeom prst="roundRect">
            <a:avLst>
              <a:gd name="adj" fmla="val 7489"/>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t">
            <a:noAutofit/>
          </a:bodyPr>
          <a:lstStyle/>
          <a:p>
            <a:pPr marL="0" marR="0" lvl="0" indent="0" algn="l" defTabSz="914400" eaLnBrk="1" fontAlgn="auto" latinLnBrk="0" hangingPunct="1">
              <a:lnSpc>
                <a:spcPct val="100000"/>
              </a:lnSpc>
              <a:spcBef>
                <a:spcPts val="1200"/>
              </a:spcBef>
              <a:spcAft>
                <a:spcPts val="0"/>
              </a:spcAft>
              <a:buClrTx/>
              <a:buSzTx/>
              <a:buFontTx/>
              <a:buNone/>
              <a:tabLst/>
              <a:defRPr/>
            </a:pPr>
            <a:br>
              <a:rPr lang="de-CH" sz="950" b="0" baseline="0">
                <a:solidFill>
                  <a:srgbClr val="3F3F3F"/>
                </a:solidFill>
                <a:latin typeface="Roboto" panose="02000000000000000000" pitchFamily="2" charset="0"/>
                <a:ea typeface="Roboto" panose="02000000000000000000" pitchFamily="2" charset="0"/>
              </a:rPr>
            </a:br>
            <a:b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b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Anno del raccolto = da luglio dell’anno del raccolto a giugno dell’anno successivo. </a:t>
            </a:r>
          </a:p>
          <a:p>
            <a:pPr marL="0" marR="0" lvl="0" indent="0" algn="l" defTabSz="914400" eaLnBrk="1" fontAlgn="auto" latinLnBrk="0" hangingPunct="1">
              <a:lnSpc>
                <a:spcPct val="100000"/>
              </a:lnSpc>
              <a:spcBef>
                <a:spcPts val="1200"/>
              </a:spcBef>
              <a:spcAft>
                <a:spcPts val="0"/>
              </a:spcAft>
              <a:buClrTx/>
              <a:buSzTx/>
              <a:buFontTx/>
              <a:buNone/>
              <a:tabLst/>
              <a:defRPr/>
            </a:pP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Superficie con rinuncia all’uso di PF: coltivazione di cereali, girasoli, piselli proteici, fave e colza senza l’impiego di fungicidi, insetticidi, regolatori della crescita e stimolatori chimico-sintetici delle difese naturali. Possono essere incluse anche le superfici biologiche, purché soddisfino anche i requisiti del contributo per i sistemi di produzione. </a:t>
            </a:r>
          </a:p>
          <a:p>
            <a:pPr marL="0" marR="0" lvl="0" indent="0" algn="l" defTabSz="914400" eaLnBrk="1" fontAlgn="auto" latinLnBrk="0" hangingPunct="1">
              <a:lnSpc>
                <a:spcPct val="100000"/>
              </a:lnSpc>
              <a:spcBef>
                <a:spcPts val="1200"/>
              </a:spcBef>
              <a:spcAft>
                <a:spcPts val="0"/>
              </a:spcAft>
              <a:buClrTx/>
              <a:buSzTx/>
              <a:buFontTx/>
              <a:buNone/>
              <a:tabLst/>
              <a:defRPr/>
            </a:pP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Quantità: la quantità prodotta si riferisce alla merce consegnata e utilizzabile. Sono state dedotte le perdite in campo e in azienda</a:t>
            </a:r>
            <a:r>
              <a:rPr lang="de-CH" sz="950" b="0" baseline="0">
                <a:solidFill>
                  <a:srgbClr val="3F3F3F"/>
                </a:solidFill>
                <a:latin typeface="Roboto" panose="02000000000000000000" pitchFamily="2" charset="0"/>
                <a:ea typeface="Roboto" panose="02000000000000000000" pitchFamily="2" charset="0"/>
              </a:rPr>
              <a:t>.</a:t>
            </a:r>
          </a:p>
        </xdr:txBody>
      </xdr:sp>
      <xdr:sp macro="" textlink="">
        <xdr:nvSpPr>
          <xdr:cNvPr id="11" name="Abgerundetes Rechteck 14">
            <a:extLst>
              <a:ext uri="{FF2B5EF4-FFF2-40B4-BE49-F238E27FC236}">
                <a16:creationId xmlns:a16="http://schemas.microsoft.com/office/drawing/2014/main" id="{B21EA530-3DFD-E80B-CA05-D22F50D3C58C}"/>
              </a:ext>
            </a:extLst>
          </xdr:cNvPr>
          <xdr:cNvSpPr/>
        </xdr:nvSpPr>
        <xdr:spPr>
          <a:xfrm>
            <a:off x="403225" y="6267450"/>
            <a:ext cx="886356" cy="241585"/>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108000" tIns="108000" rIns="108000" bIns="108000" rtlCol="0" anchor="ctr" anchorCtr="1">
            <a:noAutofit/>
          </a:bodyPr>
          <a:lstStyle/>
          <a:p>
            <a:pPr algn="l"/>
            <a:r>
              <a:rPr lang="de-CH" sz="950" b="1" spc="0" baseline="0">
                <a:solidFill>
                  <a:schemeClr val="bg1"/>
                </a:solidFill>
                <a:latin typeface="Inter" panose="020B0502030000000004" pitchFamily="34" charset="0"/>
                <a:ea typeface="Inter" panose="020B0502030000000004" pitchFamily="34" charset="0"/>
              </a:rPr>
              <a:t>NOTA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2</xdr:col>
      <xdr:colOff>295275</xdr:colOff>
      <xdr:row>4</xdr:row>
      <xdr:rowOff>179520</xdr:rowOff>
    </xdr:to>
    <xdr:pic>
      <xdr:nvPicPr>
        <xdr:cNvPr id="2" name="Grafik 1">
          <a:extLst>
            <a:ext uri="{FF2B5EF4-FFF2-40B4-BE49-F238E27FC236}">
              <a16:creationId xmlns:a16="http://schemas.microsoft.com/office/drawing/2014/main" id="{D6D754B2-806F-487A-B8A3-FEF52CE17652}"/>
            </a:ext>
          </a:extLst>
        </xdr:cNvPr>
        <xdr:cNvPicPr>
          <a:picLocks noChangeAspect="1"/>
        </xdr:cNvPicPr>
      </xdr:nvPicPr>
      <xdr:blipFill>
        <a:blip xmlns:r="http://schemas.openxmlformats.org/officeDocument/2006/relationships" r:embed="rId1"/>
        <a:stretch>
          <a:fillRect/>
        </a:stretch>
      </xdr:blipFill>
      <xdr:spPr>
        <a:xfrm>
          <a:off x="104775" y="142875"/>
          <a:ext cx="5267325" cy="798645"/>
        </a:xfrm>
        <a:prstGeom prst="rect">
          <a:avLst/>
        </a:prstGeom>
      </xdr:spPr>
    </xdr:pic>
    <xdr:clientData/>
  </xdr:twoCellAnchor>
  <xdr:twoCellAnchor editAs="absolute">
    <xdr:from>
      <xdr:col>0</xdr:col>
      <xdr:colOff>0</xdr:colOff>
      <xdr:row>5</xdr:row>
      <xdr:rowOff>0</xdr:rowOff>
    </xdr:from>
    <xdr:to>
      <xdr:col>3</xdr:col>
      <xdr:colOff>270582</xdr:colOff>
      <xdr:row>10</xdr:row>
      <xdr:rowOff>174600</xdr:rowOff>
    </xdr:to>
    <xdr:grpSp>
      <xdr:nvGrpSpPr>
        <xdr:cNvPr id="3" name="Gruppieren 2">
          <a:extLst>
            <a:ext uri="{FF2B5EF4-FFF2-40B4-BE49-F238E27FC236}">
              <a16:creationId xmlns:a16="http://schemas.microsoft.com/office/drawing/2014/main" id="{302D4C27-EC8D-4186-8205-0BB3B0DF5644}"/>
            </a:ext>
          </a:extLst>
        </xdr:cNvPr>
        <xdr:cNvGrpSpPr/>
      </xdr:nvGrpSpPr>
      <xdr:grpSpPr>
        <a:xfrm>
          <a:off x="0" y="952500"/>
          <a:ext cx="6109407" cy="1127100"/>
          <a:chOff x="0" y="1111275"/>
          <a:chExt cx="6359034" cy="1103288"/>
        </a:xfrm>
      </xdr:grpSpPr>
      <xdr:sp macro="" textlink="">
        <xdr:nvSpPr>
          <xdr:cNvPr id="4" name="Textfeld 3">
            <a:extLst>
              <a:ext uri="{FF2B5EF4-FFF2-40B4-BE49-F238E27FC236}">
                <a16:creationId xmlns:a16="http://schemas.microsoft.com/office/drawing/2014/main" id="{B58CE5A2-B2CF-3F4D-3F06-05FC9C501C30}"/>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Superfici coltivate a semi oleosi</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Superficie dei Cantoni con la maggiore coltivazione</a:t>
            </a:r>
          </a:p>
        </xdr:txBody>
      </xdr:sp>
      <xdr:cxnSp macro="">
        <xdr:nvCxnSpPr>
          <xdr:cNvPr id="5" name="Gerader Verbinder 4">
            <a:extLst>
              <a:ext uri="{FF2B5EF4-FFF2-40B4-BE49-F238E27FC236}">
                <a16:creationId xmlns:a16="http://schemas.microsoft.com/office/drawing/2014/main" id="{E5D16602-10C4-E289-03B7-E7731A66A041}"/>
              </a:ext>
            </a:extLst>
          </xdr:cNvPr>
          <xdr:cNvCxnSpPr/>
        </xdr:nvCxnSpPr>
        <xdr:spPr>
          <a:xfrm>
            <a:off x="100317" y="1232625"/>
            <a:ext cx="680121"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4</xdr:col>
      <xdr:colOff>257175</xdr:colOff>
      <xdr:row>5</xdr:row>
      <xdr:rowOff>0</xdr:rowOff>
    </xdr:from>
    <xdr:to>
      <xdr:col>11</xdr:col>
      <xdr:colOff>8937</xdr:colOff>
      <xdr:row>10</xdr:row>
      <xdr:rowOff>86607</xdr:rowOff>
    </xdr:to>
    <xdr:grpSp>
      <xdr:nvGrpSpPr>
        <xdr:cNvPr id="6" name="Gruppieren 5">
          <a:extLst>
            <a:ext uri="{FF2B5EF4-FFF2-40B4-BE49-F238E27FC236}">
              <a16:creationId xmlns:a16="http://schemas.microsoft.com/office/drawing/2014/main" id="{3D6B4D69-6BB3-4BDB-AB30-8A360CE1BDDE}"/>
            </a:ext>
          </a:extLst>
        </xdr:cNvPr>
        <xdr:cNvGrpSpPr/>
      </xdr:nvGrpSpPr>
      <xdr:grpSpPr>
        <a:xfrm>
          <a:off x="6858000" y="952500"/>
          <a:ext cx="5085762" cy="1039107"/>
          <a:chOff x="7477128" y="1141905"/>
          <a:chExt cx="5354921" cy="1012120"/>
        </a:xfrm>
      </xdr:grpSpPr>
      <xdr:sp macro="" textlink="">
        <xdr:nvSpPr>
          <xdr:cNvPr id="7" name="Textfeld 6">
            <a:extLst>
              <a:ext uri="{FF2B5EF4-FFF2-40B4-BE49-F238E27FC236}">
                <a16:creationId xmlns:a16="http://schemas.microsoft.com/office/drawing/2014/main" id="{2871CE28-18B6-74F1-0AAC-B68FD7CEA4A0}"/>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Diritto di pubblicazione: rielaborazione e pubblicazione consentite purché venga citata la fonte.</a:t>
            </a:r>
          </a:p>
        </xdr:txBody>
      </xdr:sp>
      <xdr:sp macro="" textlink="">
        <xdr:nvSpPr>
          <xdr:cNvPr id="8" name="Textfeld 7">
            <a:extLst>
              <a:ext uri="{FF2B5EF4-FFF2-40B4-BE49-F238E27FC236}">
                <a16:creationId xmlns:a16="http://schemas.microsoft.com/office/drawing/2014/main" id="{E18EC2C6-ED7C-1E52-1EAA-96AED0EDD6FE}"/>
              </a:ext>
            </a:extLst>
          </xdr:cNvPr>
          <xdr:cNvSpPr txBox="1"/>
        </xdr:nvSpPr>
        <xdr:spPr>
          <a:xfrm>
            <a:off x="7477128" y="1141905"/>
            <a:ext cx="5318126" cy="294585"/>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Fonte: UFAG, Settore Dati agricoli e analisi del mercato</a:t>
            </a:r>
          </a:p>
        </xdr:txBody>
      </xdr:sp>
    </xdr:grpSp>
    <xdr:clientData/>
  </xdr:twoCellAnchor>
  <xdr:twoCellAnchor>
    <xdr:from>
      <xdr:col>3</xdr:col>
      <xdr:colOff>759792</xdr:colOff>
      <xdr:row>11</xdr:row>
      <xdr:rowOff>95249</xdr:rowOff>
    </xdr:from>
    <xdr:to>
      <xdr:col>11</xdr:col>
      <xdr:colOff>304668</xdr:colOff>
      <xdr:row>37</xdr:row>
      <xdr:rowOff>97699</xdr:rowOff>
    </xdr:to>
    <xdr:grpSp>
      <xdr:nvGrpSpPr>
        <xdr:cNvPr id="9" name="Gruppieren 8">
          <a:extLst>
            <a:ext uri="{FF2B5EF4-FFF2-40B4-BE49-F238E27FC236}">
              <a16:creationId xmlns:a16="http://schemas.microsoft.com/office/drawing/2014/main" id="{EE6C10A4-55F2-41CF-B711-F900E5EED498}"/>
            </a:ext>
          </a:extLst>
        </xdr:cNvPr>
        <xdr:cNvGrpSpPr/>
      </xdr:nvGrpSpPr>
      <xdr:grpSpPr>
        <a:xfrm>
          <a:off x="6598617" y="2190749"/>
          <a:ext cx="5640876" cy="4803050"/>
          <a:chOff x="6606781" y="2558142"/>
          <a:chExt cx="6162030" cy="4805771"/>
        </a:xfrm>
      </xdr:grpSpPr>
      <xdr:grpSp>
        <xdr:nvGrpSpPr>
          <xdr:cNvPr id="10" name="Gruppieren 9">
            <a:extLst>
              <a:ext uri="{FF2B5EF4-FFF2-40B4-BE49-F238E27FC236}">
                <a16:creationId xmlns:a16="http://schemas.microsoft.com/office/drawing/2014/main" id="{0F54DAA0-A957-4C69-B284-0F5AF6D4D5D2}"/>
              </a:ext>
            </a:extLst>
          </xdr:cNvPr>
          <xdr:cNvGrpSpPr/>
        </xdr:nvGrpSpPr>
        <xdr:grpSpPr>
          <a:xfrm>
            <a:off x="6609956" y="2558142"/>
            <a:ext cx="6158855" cy="4805771"/>
            <a:chOff x="5410762" y="2571773"/>
            <a:chExt cx="6133234" cy="4799887"/>
          </a:xfrm>
        </xdr:grpSpPr>
        <xdr:grpSp>
          <xdr:nvGrpSpPr>
            <xdr:cNvPr id="12" name="Gruppieren 11">
              <a:extLst>
                <a:ext uri="{FF2B5EF4-FFF2-40B4-BE49-F238E27FC236}">
                  <a16:creationId xmlns:a16="http://schemas.microsoft.com/office/drawing/2014/main" id="{8EC67BE0-2683-5C53-2B45-65662F2EF202}"/>
                </a:ext>
              </a:extLst>
            </xdr:cNvPr>
            <xdr:cNvGrpSpPr/>
          </xdr:nvGrpSpPr>
          <xdr:grpSpPr>
            <a:xfrm>
              <a:off x="5410762" y="2571773"/>
              <a:ext cx="6133234" cy="894263"/>
              <a:chOff x="5410762" y="2571773"/>
              <a:chExt cx="6133234" cy="894263"/>
            </a:xfrm>
          </xdr:grpSpPr>
          <xdr:cxnSp macro="">
            <xdr:nvCxnSpPr>
              <xdr:cNvPr id="48" name="Gerader Verbinder 47">
                <a:extLst>
                  <a:ext uri="{FF2B5EF4-FFF2-40B4-BE49-F238E27FC236}">
                    <a16:creationId xmlns:a16="http://schemas.microsoft.com/office/drawing/2014/main" id="{46357CF1-40D1-CC0C-1E10-A863DB30ABF0}"/>
                  </a:ext>
                </a:extLst>
              </xdr:cNvPr>
              <xdr:cNvCxnSpPr/>
            </xdr:nvCxnSpPr>
            <xdr:spPr>
              <a:xfrm>
                <a:off x="5421081" y="2571773"/>
                <a:ext cx="490680" cy="0"/>
              </a:xfrm>
              <a:prstGeom prst="line">
                <a:avLst/>
              </a:prstGeom>
              <a:ln w="27686">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 name="Textfeld 1">
                <a:extLst>
                  <a:ext uri="{FF2B5EF4-FFF2-40B4-BE49-F238E27FC236}">
                    <a16:creationId xmlns:a16="http://schemas.microsoft.com/office/drawing/2014/main" id="{ED4481DC-2427-28E1-DF90-01E6BBB37D21}"/>
                  </a:ext>
                </a:extLst>
              </xdr:cNvPr>
              <xdr:cNvSpPr txBox="1"/>
            </xdr:nvSpPr>
            <xdr:spPr>
              <a:xfrm>
                <a:off x="5410762" y="2620013"/>
                <a:ext cx="6133234" cy="846023"/>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20000"/>
                  </a:lnSpc>
                  <a:spcBef>
                    <a:spcPts val="0"/>
                  </a:spcBef>
                  <a:spcAft>
                    <a:spcPts val="0"/>
                  </a:spcAft>
                  <a:buClrTx/>
                  <a:buSzTx/>
                  <a:buFontTx/>
                  <a:buNone/>
                  <a:tabLst/>
                  <a:defRPr/>
                </a:pPr>
                <a:r>
                  <a:rPr lang="de-CH" sz="1200" b="1" kern="0" cap="all" spc="150" baseline="0">
                    <a:solidFill>
                      <a:schemeClr val="tx1"/>
                    </a:solidFill>
                    <a:latin typeface="Inter" panose="020B0502030000000004" pitchFamily="34" charset="0"/>
                    <a:ea typeface="Inter" panose="020B0502030000000004" pitchFamily="34" charset="0"/>
                    <a:cs typeface="Arial" panose="020B0604020202020204" pitchFamily="34" charset="0"/>
                  </a:rPr>
                  <a:t>Superfici coltivate a semi oleosi in SVIZZERa</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Quota di produzione di semi oleosi per Cantone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CH" sz="600" b="1" i="0" u="none" strike="noStrike" kern="0" cap="none" spc="0" normalizeH="0" baseline="0" noProof="0">
                  <a:ln>
                    <a:noFill/>
                  </a:ln>
                  <a:solidFill>
                    <a:srgbClr val="F47769"/>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Quota in %</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2025</a:t>
                </a:r>
              </a:p>
            </xdr:txBody>
          </xdr:sp>
        </xdr:grpSp>
        <xdr:sp macro="" textlink="">
          <xdr:nvSpPr>
            <xdr:cNvPr id="13" name="Textfeld 2">
              <a:extLst>
                <a:ext uri="{FF2B5EF4-FFF2-40B4-BE49-F238E27FC236}">
                  <a16:creationId xmlns:a16="http://schemas.microsoft.com/office/drawing/2014/main" id="{AEB18CEE-7E58-C9E3-D4CD-779931AB96F5}"/>
                </a:ext>
              </a:extLst>
            </xdr:cNvPr>
            <xdr:cNvSpPr txBox="1"/>
          </xdr:nvSpPr>
          <xdr:spPr>
            <a:xfrm>
              <a:off x="5412657" y="7150348"/>
              <a:ext cx="5770391" cy="22131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Fonte: UFAG, Settore Dati agricoli e analisi del mercato</a:t>
              </a:r>
            </a:p>
            <a:p>
              <a:pPr>
                <a:lnSpc>
                  <a:spcPct val="120000"/>
                </a:lnSpc>
              </a:pPr>
              <a:endPar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sp macro="" textlink="">
          <xdr:nvSpPr>
            <xdr:cNvPr id="14" name="Textfeld 2">
              <a:extLst>
                <a:ext uri="{FF2B5EF4-FFF2-40B4-BE49-F238E27FC236}">
                  <a16:creationId xmlns:a16="http://schemas.microsoft.com/office/drawing/2014/main" id="{2609B546-67CB-B95A-370C-750A966F9715}"/>
                </a:ext>
              </a:extLst>
            </xdr:cNvPr>
            <xdr:cNvSpPr txBox="1"/>
          </xdr:nvSpPr>
          <xdr:spPr>
            <a:xfrm>
              <a:off x="5422210" y="6656165"/>
              <a:ext cx="5770391" cy="460842"/>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Quota di superficie coltivata a semi oleosi per Cantone. Sono state prese in considerazione solo le superfici coltivate a colza, girasole e soia. </a:t>
              </a:r>
            </a:p>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 </a:t>
              </a:r>
            </a:p>
          </xdr:txBody>
        </xdr:sp>
        <xdr:grpSp>
          <xdr:nvGrpSpPr>
            <xdr:cNvPr id="15" name="Gruppieren 14">
              <a:extLst>
                <a:ext uri="{FF2B5EF4-FFF2-40B4-BE49-F238E27FC236}">
                  <a16:creationId xmlns:a16="http://schemas.microsoft.com/office/drawing/2014/main" id="{63CE128F-3BB5-2664-62C6-E21F02B313F4}"/>
                </a:ext>
              </a:extLst>
            </xdr:cNvPr>
            <xdr:cNvGrpSpPr/>
          </xdr:nvGrpSpPr>
          <xdr:grpSpPr>
            <a:xfrm>
              <a:off x="6412336" y="3895041"/>
              <a:ext cx="2858065" cy="2180808"/>
              <a:chOff x="6412336" y="3895041"/>
              <a:chExt cx="2858065" cy="2180808"/>
            </a:xfrm>
          </xdr:grpSpPr>
          <xdr:grpSp>
            <xdr:nvGrpSpPr>
              <xdr:cNvPr id="16" name="Gruppieren 15">
                <a:extLst>
                  <a:ext uri="{FF2B5EF4-FFF2-40B4-BE49-F238E27FC236}">
                    <a16:creationId xmlns:a16="http://schemas.microsoft.com/office/drawing/2014/main" id="{EBA439E2-E6DC-01D2-1C37-C3CFCA14A687}"/>
                  </a:ext>
                </a:extLst>
              </xdr:cNvPr>
              <xdr:cNvGrpSpPr/>
            </xdr:nvGrpSpPr>
            <xdr:grpSpPr>
              <a:xfrm>
                <a:off x="6412336" y="3895041"/>
                <a:ext cx="2767434" cy="2031335"/>
                <a:chOff x="6403975" y="3895041"/>
                <a:chExt cx="2761942" cy="2031335"/>
              </a:xfrm>
            </xdr:grpSpPr>
            <xdr:sp macro="" textlink="">
              <xdr:nvSpPr>
                <xdr:cNvPr id="33" name="chtext4">
                  <a:extLst>
                    <a:ext uri="{FF2B5EF4-FFF2-40B4-BE49-F238E27FC236}">
                      <a16:creationId xmlns:a16="http://schemas.microsoft.com/office/drawing/2014/main" id="{72EFC63B-3051-B16E-DED2-6304399084DC}"/>
                    </a:ext>
                  </a:extLst>
                </xdr:cNvPr>
                <xdr:cNvSpPr txBox="1"/>
              </xdr:nvSpPr>
              <xdr:spPr>
                <a:xfrm>
                  <a:off x="8258141" y="4908737"/>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4" name="chtext5">
                  <a:extLst>
                    <a:ext uri="{FF2B5EF4-FFF2-40B4-BE49-F238E27FC236}">
                      <a16:creationId xmlns:a16="http://schemas.microsoft.com/office/drawing/2014/main" id="{F2CE5791-324B-B482-F4A6-6A1B5321DECC}"/>
                    </a:ext>
                  </a:extLst>
                </xdr:cNvPr>
                <xdr:cNvSpPr txBox="1"/>
              </xdr:nvSpPr>
              <xdr:spPr>
                <a:xfrm>
                  <a:off x="8402699" y="4550052"/>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5" name="chtext6">
                  <a:extLst>
                    <a:ext uri="{FF2B5EF4-FFF2-40B4-BE49-F238E27FC236}">
                      <a16:creationId xmlns:a16="http://schemas.microsoft.com/office/drawing/2014/main" id="{D36DFD26-A1CA-EB53-23C6-418BAC394757}"/>
                    </a:ext>
                  </a:extLst>
                </xdr:cNvPr>
                <xdr:cNvSpPr txBox="1"/>
              </xdr:nvSpPr>
              <xdr:spPr>
                <a:xfrm>
                  <a:off x="7817191" y="4845424"/>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6" name="chtext7">
                  <a:extLst>
                    <a:ext uri="{FF2B5EF4-FFF2-40B4-BE49-F238E27FC236}">
                      <a16:creationId xmlns:a16="http://schemas.microsoft.com/office/drawing/2014/main" id="{B4218ADA-505D-2A31-9937-C07BF54FCE48}"/>
                    </a:ext>
                  </a:extLst>
                </xdr:cNvPr>
                <xdr:cNvSpPr txBox="1"/>
              </xdr:nvSpPr>
              <xdr:spPr>
                <a:xfrm>
                  <a:off x="8024402" y="4748738"/>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7" name="chtext8">
                  <a:extLst>
                    <a:ext uri="{FF2B5EF4-FFF2-40B4-BE49-F238E27FC236}">
                      <a16:creationId xmlns:a16="http://schemas.microsoft.com/office/drawing/2014/main" id="{179F30EC-00EC-1B09-57DA-43BEF2F247D3}"/>
                    </a:ext>
                  </a:extLst>
                </xdr:cNvPr>
                <xdr:cNvSpPr txBox="1"/>
              </xdr:nvSpPr>
              <xdr:spPr>
                <a:xfrm>
                  <a:off x="8639704" y="4720479"/>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8" name="chtext9">
                  <a:extLst>
                    <a:ext uri="{FF2B5EF4-FFF2-40B4-BE49-F238E27FC236}">
                      <a16:creationId xmlns:a16="http://schemas.microsoft.com/office/drawing/2014/main" id="{F4D91F1B-D315-87D7-68DE-3F4C1C56CFC3}"/>
                    </a:ext>
                  </a:extLst>
                </xdr:cNvPr>
                <xdr:cNvSpPr txBox="1"/>
              </xdr:nvSpPr>
              <xdr:spPr>
                <a:xfrm>
                  <a:off x="8137680" y="4462743"/>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39" name="chtext12">
                  <a:extLst>
                    <a:ext uri="{FF2B5EF4-FFF2-40B4-BE49-F238E27FC236}">
                      <a16:creationId xmlns:a16="http://schemas.microsoft.com/office/drawing/2014/main" id="{FD4C4E75-4A0A-2494-78B6-BD512FB7A18A}"/>
                    </a:ext>
                  </a:extLst>
                </xdr:cNvPr>
                <xdr:cNvSpPr txBox="1"/>
              </xdr:nvSpPr>
              <xdr:spPr>
                <a:xfrm>
                  <a:off x="7222874" y="3895041"/>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40" name="chtext13">
                  <a:extLst>
                    <a:ext uri="{FF2B5EF4-FFF2-40B4-BE49-F238E27FC236}">
                      <a16:creationId xmlns:a16="http://schemas.microsoft.com/office/drawing/2014/main" id="{2320FD1C-5B8B-6E50-20FD-1AD99789FBD9}"/>
                    </a:ext>
                  </a:extLst>
                </xdr:cNvPr>
                <xdr:cNvSpPr txBox="1"/>
              </xdr:nvSpPr>
              <xdr:spPr>
                <a:xfrm>
                  <a:off x="7433984" y="4035096"/>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700">
                    <a:solidFill>
                      <a:srgbClr val="000000"/>
                    </a:solidFill>
                  </a:endParaRPr>
                </a:p>
              </xdr:txBody>
            </xdr:sp>
            <xdr:sp macro="" textlink="">
              <xdr:nvSpPr>
                <xdr:cNvPr id="41" name="chtext15">
                  <a:extLst>
                    <a:ext uri="{FF2B5EF4-FFF2-40B4-BE49-F238E27FC236}">
                      <a16:creationId xmlns:a16="http://schemas.microsoft.com/office/drawing/2014/main" id="{5CD3D560-1830-2C9B-CD1D-C882FF22DDE5}"/>
                    </a:ext>
                  </a:extLst>
                </xdr:cNvPr>
                <xdr:cNvSpPr txBox="1"/>
              </xdr:nvSpPr>
              <xdr:spPr>
                <a:xfrm>
                  <a:off x="8759857" y="4179429"/>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2" name="chtext16">
                  <a:extLst>
                    <a:ext uri="{FF2B5EF4-FFF2-40B4-BE49-F238E27FC236}">
                      <a16:creationId xmlns:a16="http://schemas.microsoft.com/office/drawing/2014/main" id="{1E14726C-3C01-E408-7884-AE5792A05BE4}"/>
                    </a:ext>
                  </a:extLst>
                </xdr:cNvPr>
                <xdr:cNvSpPr txBox="1"/>
              </xdr:nvSpPr>
              <xdr:spPr>
                <a:xfrm>
                  <a:off x="8895204" y="4237312"/>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3" name="chtext17">
                  <a:extLst>
                    <a:ext uri="{FF2B5EF4-FFF2-40B4-BE49-F238E27FC236}">
                      <a16:creationId xmlns:a16="http://schemas.microsoft.com/office/drawing/2014/main" id="{9B7639BA-B4D4-C92C-5695-27FDBF6C15E7}"/>
                    </a:ext>
                  </a:extLst>
                </xdr:cNvPr>
                <xdr:cNvSpPr txBox="1"/>
              </xdr:nvSpPr>
              <xdr:spPr>
                <a:xfrm>
                  <a:off x="8632181" y="4362587"/>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4" name="chtext18">
                  <a:extLst>
                    <a:ext uri="{FF2B5EF4-FFF2-40B4-BE49-F238E27FC236}">
                      <a16:creationId xmlns:a16="http://schemas.microsoft.com/office/drawing/2014/main" id="{92FB8FE7-9F9C-FE73-1D10-A7B719188790}"/>
                    </a:ext>
                  </a:extLst>
                </xdr:cNvPr>
                <xdr:cNvSpPr txBox="1"/>
              </xdr:nvSpPr>
              <xdr:spPr>
                <a:xfrm>
                  <a:off x="9165852" y="5155268"/>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5" name="chtext21">
                  <a:extLst>
                    <a:ext uri="{FF2B5EF4-FFF2-40B4-BE49-F238E27FC236}">
                      <a16:creationId xmlns:a16="http://schemas.microsoft.com/office/drawing/2014/main" id="{26956507-A657-C336-343C-5C34589E9E8B}"/>
                    </a:ext>
                  </a:extLst>
                </xdr:cNvPr>
                <xdr:cNvSpPr txBox="1"/>
              </xdr:nvSpPr>
              <xdr:spPr>
                <a:xfrm>
                  <a:off x="8313084" y="5625914"/>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6" name="chtext23">
                  <a:extLst>
                    <a:ext uri="{FF2B5EF4-FFF2-40B4-BE49-F238E27FC236}">
                      <a16:creationId xmlns:a16="http://schemas.microsoft.com/office/drawing/2014/main" id="{C2FB8E58-4D10-48E2-D5C2-C779FB6F6A95}"/>
                    </a:ext>
                  </a:extLst>
                </xdr:cNvPr>
                <xdr:cNvSpPr txBox="1"/>
              </xdr:nvSpPr>
              <xdr:spPr>
                <a:xfrm>
                  <a:off x="7034493" y="5818654"/>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sp macro="" textlink="">
              <xdr:nvSpPr>
                <xdr:cNvPr id="47" name="chtext24">
                  <a:extLst>
                    <a:ext uri="{FF2B5EF4-FFF2-40B4-BE49-F238E27FC236}">
                      <a16:creationId xmlns:a16="http://schemas.microsoft.com/office/drawing/2014/main" id="{753967CC-C80E-F799-5CB6-E286DF35CBCF}"/>
                    </a:ext>
                  </a:extLst>
                </xdr:cNvPr>
                <xdr:cNvSpPr txBox="1"/>
              </xdr:nvSpPr>
              <xdr:spPr>
                <a:xfrm>
                  <a:off x="6403975" y="4632325"/>
                  <a:ext cx="65" cy="107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endParaRPr lang="en-US" sz="700">
                    <a:solidFill>
                      <a:srgbClr val="000000"/>
                    </a:solidFill>
                  </a:endParaRPr>
                </a:p>
              </xdr:txBody>
            </xdr:sp>
          </xdr:grpSp>
          <xdr:grpSp>
            <xdr:nvGrpSpPr>
              <xdr:cNvPr id="17" name="Gruppieren 16">
                <a:extLst>
                  <a:ext uri="{FF2B5EF4-FFF2-40B4-BE49-F238E27FC236}">
                    <a16:creationId xmlns:a16="http://schemas.microsoft.com/office/drawing/2014/main" id="{0C4A6C57-98A3-523D-2327-BD1139AAE26D}"/>
                  </a:ext>
                </a:extLst>
              </xdr:cNvPr>
              <xdr:cNvGrpSpPr/>
            </xdr:nvGrpSpPr>
            <xdr:grpSpPr>
              <a:xfrm>
                <a:off x="6442868" y="3969498"/>
                <a:ext cx="2827533" cy="2106351"/>
                <a:chOff x="6434471" y="3969498"/>
                <a:chExt cx="2822075" cy="2106351"/>
              </a:xfrm>
            </xdr:grpSpPr>
            <xdr:sp macro="" textlink="">
              <xdr:nvSpPr>
                <xdr:cNvPr id="18" name="chvalue4">
                  <a:extLst>
                    <a:ext uri="{FF2B5EF4-FFF2-40B4-BE49-F238E27FC236}">
                      <a16:creationId xmlns:a16="http://schemas.microsoft.com/office/drawing/2014/main" id="{098E036F-1160-6C1A-7630-0B9F4C5D22C7}"/>
                    </a:ext>
                  </a:extLst>
                </xdr:cNvPr>
                <xdr:cNvSpPr txBox="1"/>
              </xdr:nvSpPr>
              <xdr:spPr>
                <a:xfrm>
                  <a:off x="8264996" y="500440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19" name="chvalue5">
                  <a:extLst>
                    <a:ext uri="{FF2B5EF4-FFF2-40B4-BE49-F238E27FC236}">
                      <a16:creationId xmlns:a16="http://schemas.microsoft.com/office/drawing/2014/main" id="{884CF1FC-5B45-A56B-4A4E-50B437CA0B66}"/>
                    </a:ext>
                  </a:extLst>
                </xdr:cNvPr>
                <xdr:cNvSpPr txBox="1"/>
              </xdr:nvSpPr>
              <xdr:spPr>
                <a:xfrm>
                  <a:off x="8380180" y="467973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0" name="chvalue6">
                  <a:extLst>
                    <a:ext uri="{FF2B5EF4-FFF2-40B4-BE49-F238E27FC236}">
                      <a16:creationId xmlns:a16="http://schemas.microsoft.com/office/drawing/2014/main" id="{20CC9448-CD72-F12B-FE12-7108E1493BE3}"/>
                    </a:ext>
                  </a:extLst>
                </xdr:cNvPr>
                <xdr:cNvSpPr txBox="1"/>
              </xdr:nvSpPr>
              <xdr:spPr>
                <a:xfrm>
                  <a:off x="7821929" y="495852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1" name="chvalue7">
                  <a:extLst>
                    <a:ext uri="{FF2B5EF4-FFF2-40B4-BE49-F238E27FC236}">
                      <a16:creationId xmlns:a16="http://schemas.microsoft.com/office/drawing/2014/main" id="{9F42D8C4-C340-8631-26E3-96ABBEFED19A}"/>
                    </a:ext>
                  </a:extLst>
                </xdr:cNvPr>
                <xdr:cNvSpPr txBox="1"/>
              </xdr:nvSpPr>
              <xdr:spPr>
                <a:xfrm>
                  <a:off x="8024183" y="4859517"/>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2" name="chvalue8">
                  <a:extLst>
                    <a:ext uri="{FF2B5EF4-FFF2-40B4-BE49-F238E27FC236}">
                      <a16:creationId xmlns:a16="http://schemas.microsoft.com/office/drawing/2014/main" id="{4B9280E4-26FC-CE2D-43FD-97EB699394C1}"/>
                    </a:ext>
                  </a:extLst>
                </xdr:cNvPr>
                <xdr:cNvSpPr txBox="1"/>
              </xdr:nvSpPr>
              <xdr:spPr>
                <a:xfrm>
                  <a:off x="8645095" y="4809757"/>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3" name="chvalue9">
                  <a:extLst>
                    <a:ext uri="{FF2B5EF4-FFF2-40B4-BE49-F238E27FC236}">
                      <a16:creationId xmlns:a16="http://schemas.microsoft.com/office/drawing/2014/main" id="{EDF13141-E024-D4DB-8BB6-37E6B8AC3B47}"/>
                    </a:ext>
                  </a:extLst>
                </xdr:cNvPr>
                <xdr:cNvSpPr txBox="1"/>
              </xdr:nvSpPr>
              <xdr:spPr>
                <a:xfrm>
                  <a:off x="8148500" y="4573766"/>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4" name="chvalue12">
                  <a:extLst>
                    <a:ext uri="{FF2B5EF4-FFF2-40B4-BE49-F238E27FC236}">
                      <a16:creationId xmlns:a16="http://schemas.microsoft.com/office/drawing/2014/main" id="{822B27EA-5948-26BF-E6A1-1788CB1998FE}"/>
                    </a:ext>
                  </a:extLst>
                </xdr:cNvPr>
                <xdr:cNvSpPr txBox="1"/>
              </xdr:nvSpPr>
              <xdr:spPr>
                <a:xfrm>
                  <a:off x="7303401" y="3969498"/>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5" name="chvalue13">
                  <a:extLst>
                    <a:ext uri="{FF2B5EF4-FFF2-40B4-BE49-F238E27FC236}">
                      <a16:creationId xmlns:a16="http://schemas.microsoft.com/office/drawing/2014/main" id="{F5960272-02B2-ECF3-9350-740688A93BCF}"/>
                    </a:ext>
                  </a:extLst>
                </xdr:cNvPr>
                <xdr:cNvSpPr txBox="1"/>
              </xdr:nvSpPr>
              <xdr:spPr>
                <a:xfrm>
                  <a:off x="7430083" y="4134583"/>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6" name="chvalue15">
                  <a:extLst>
                    <a:ext uri="{FF2B5EF4-FFF2-40B4-BE49-F238E27FC236}">
                      <a16:creationId xmlns:a16="http://schemas.microsoft.com/office/drawing/2014/main" id="{25E826C4-E74A-4FE5-2FC2-ECB83A311658}"/>
                    </a:ext>
                  </a:extLst>
                </xdr:cNvPr>
                <xdr:cNvSpPr txBox="1"/>
              </xdr:nvSpPr>
              <xdr:spPr>
                <a:xfrm>
                  <a:off x="8827234" y="4271762"/>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7" name="chvalue16">
                  <a:extLst>
                    <a:ext uri="{FF2B5EF4-FFF2-40B4-BE49-F238E27FC236}">
                      <a16:creationId xmlns:a16="http://schemas.microsoft.com/office/drawing/2014/main" id="{6EFAC2F2-5FFB-9AEF-1C66-EA4150E01F4A}"/>
                    </a:ext>
                  </a:extLst>
                </xdr:cNvPr>
                <xdr:cNvSpPr txBox="1"/>
              </xdr:nvSpPr>
              <xdr:spPr>
                <a:xfrm>
                  <a:off x="8981187" y="4342890"/>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8" name="chvalue17">
                  <a:extLst>
                    <a:ext uri="{FF2B5EF4-FFF2-40B4-BE49-F238E27FC236}">
                      <a16:creationId xmlns:a16="http://schemas.microsoft.com/office/drawing/2014/main" id="{31125B3E-17CE-2D01-D9BA-C76EEF73E816}"/>
                    </a:ext>
                  </a:extLst>
                </xdr:cNvPr>
                <xdr:cNvSpPr txBox="1"/>
              </xdr:nvSpPr>
              <xdr:spPr>
                <a:xfrm>
                  <a:off x="8720700" y="4456635"/>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29" name="chvalue18">
                  <a:extLst>
                    <a:ext uri="{FF2B5EF4-FFF2-40B4-BE49-F238E27FC236}">
                      <a16:creationId xmlns:a16="http://schemas.microsoft.com/office/drawing/2014/main" id="{2149C0D9-A4F8-630E-D76D-C53D6A6DBA9B}"/>
                    </a:ext>
                  </a:extLst>
                </xdr:cNvPr>
                <xdr:cNvSpPr txBox="1"/>
              </xdr:nvSpPr>
              <xdr:spPr>
                <a:xfrm>
                  <a:off x="9256481" y="5283380"/>
                  <a:ext cx="65"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30" name="chvalue21">
                  <a:extLst>
                    <a:ext uri="{FF2B5EF4-FFF2-40B4-BE49-F238E27FC236}">
                      <a16:creationId xmlns:a16="http://schemas.microsoft.com/office/drawing/2014/main" id="{7FDAC685-2C57-11A1-1C9C-BBE3ED9CCD0D}"/>
                    </a:ext>
                  </a:extLst>
                </xdr:cNvPr>
                <xdr:cNvSpPr txBox="1"/>
              </xdr:nvSpPr>
              <xdr:spPr>
                <a:xfrm>
                  <a:off x="8374226" y="5753679"/>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31" name="chvalue23">
                  <a:extLst>
                    <a:ext uri="{FF2B5EF4-FFF2-40B4-BE49-F238E27FC236}">
                      <a16:creationId xmlns:a16="http://schemas.microsoft.com/office/drawing/2014/main" id="{83275C49-A006-768C-B9C0-0F8CD7EB356F}"/>
                    </a:ext>
                  </a:extLst>
                </xdr:cNvPr>
                <xdr:cNvSpPr txBox="1"/>
              </xdr:nvSpPr>
              <xdr:spPr>
                <a:xfrm>
                  <a:off x="7140787" y="5952738"/>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sp macro="" textlink="">
              <xdr:nvSpPr>
                <xdr:cNvPr id="32" name="chvalue24">
                  <a:extLst>
                    <a:ext uri="{FF2B5EF4-FFF2-40B4-BE49-F238E27FC236}">
                      <a16:creationId xmlns:a16="http://schemas.microsoft.com/office/drawing/2014/main" id="{42A6F2EA-A752-BC98-94E3-58B3B33C9B44}"/>
                    </a:ext>
                  </a:extLst>
                </xdr:cNvPr>
                <xdr:cNvSpPr txBox="1"/>
              </xdr:nvSpPr>
              <xdr:spPr>
                <a:xfrm>
                  <a:off x="6434471" y="4745402"/>
                  <a:ext cx="64" cy="123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pPr algn="ctr"/>
                  <a:endParaRPr lang="en-US" sz="800">
                    <a:solidFill>
                      <a:srgbClr val="000000"/>
                    </a:solidFill>
                  </a:endParaRPr>
                </a:p>
              </xdr:txBody>
            </xdr:sp>
          </xdr:grpSp>
        </xdr:grpSp>
      </xdr:grpSp>
      <xdr:pic>
        <xdr:nvPicPr>
          <xdr:cNvPr id="11" name="Grafik 10">
            <a:extLst>
              <a:ext uri="{FF2B5EF4-FFF2-40B4-BE49-F238E27FC236}">
                <a16:creationId xmlns:a16="http://schemas.microsoft.com/office/drawing/2014/main" id="{43DCEB67-2014-F444-C485-1F05144AAF3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852"/>
          <a:stretch>
            <a:fillRect/>
          </a:stretch>
        </xdr:blipFill>
        <xdr:spPr>
          <a:xfrm>
            <a:off x="6626679" y="3330574"/>
            <a:ext cx="5962620" cy="3201916"/>
          </a:xfrm>
          <a:prstGeom prst="rect">
            <a:avLst/>
          </a:prstGeom>
        </xdr:spPr>
      </xdr:pic>
    </xdr:grpSp>
    <xdr:clientData/>
  </xdr:twoCellAnchor>
  <xdr:twoCellAnchor editAs="absolute">
    <xdr:from>
      <xdr:col>0</xdr:col>
      <xdr:colOff>911356</xdr:colOff>
      <xdr:row>64</xdr:row>
      <xdr:rowOff>80682</xdr:rowOff>
    </xdr:from>
    <xdr:to>
      <xdr:col>4</xdr:col>
      <xdr:colOff>440459</xdr:colOff>
      <xdr:row>88</xdr:row>
      <xdr:rowOff>188682</xdr:rowOff>
    </xdr:to>
    <xdr:grpSp>
      <xdr:nvGrpSpPr>
        <xdr:cNvPr id="57" name="Gruppieren 56">
          <a:extLst>
            <a:ext uri="{FF2B5EF4-FFF2-40B4-BE49-F238E27FC236}">
              <a16:creationId xmlns:a16="http://schemas.microsoft.com/office/drawing/2014/main" id="{C6522614-54C9-4D65-B19C-98F587A941EE}"/>
            </a:ext>
          </a:extLst>
        </xdr:cNvPr>
        <xdr:cNvGrpSpPr/>
      </xdr:nvGrpSpPr>
      <xdr:grpSpPr>
        <a:xfrm>
          <a:off x="911356" y="11786907"/>
          <a:ext cx="6129928" cy="4680000"/>
          <a:chOff x="154027" y="7910970"/>
          <a:chExt cx="5976772" cy="4831458"/>
        </a:xfrm>
      </xdr:grpSpPr>
      <xdr:grpSp>
        <xdr:nvGrpSpPr>
          <xdr:cNvPr id="58" name="Gruppieren 57">
            <a:extLst>
              <a:ext uri="{FF2B5EF4-FFF2-40B4-BE49-F238E27FC236}">
                <a16:creationId xmlns:a16="http://schemas.microsoft.com/office/drawing/2014/main" id="{EEC34D0B-9F83-2E42-5B4A-476C80E66A66}"/>
              </a:ext>
            </a:extLst>
          </xdr:cNvPr>
          <xdr:cNvGrpSpPr/>
        </xdr:nvGrpSpPr>
        <xdr:grpSpPr>
          <a:xfrm>
            <a:off x="163169" y="7910970"/>
            <a:ext cx="5967630" cy="4581014"/>
            <a:chOff x="11004686" y="6240726"/>
            <a:chExt cx="6573940" cy="4943800"/>
          </a:xfrm>
        </xdr:grpSpPr>
        <xdr:grpSp>
          <xdr:nvGrpSpPr>
            <xdr:cNvPr id="60" name="Gruppieren 59">
              <a:extLst>
                <a:ext uri="{FF2B5EF4-FFF2-40B4-BE49-F238E27FC236}">
                  <a16:creationId xmlns:a16="http://schemas.microsoft.com/office/drawing/2014/main" id="{84A9DD08-95C9-56D1-8E8B-9F6A92D1970F}"/>
                </a:ext>
              </a:extLst>
            </xdr:cNvPr>
            <xdr:cNvGrpSpPr/>
          </xdr:nvGrpSpPr>
          <xdr:grpSpPr>
            <a:xfrm>
              <a:off x="11004686" y="6294483"/>
              <a:ext cx="6573940" cy="4890043"/>
              <a:chOff x="11004683" y="5924172"/>
              <a:chExt cx="6573938" cy="4602364"/>
            </a:xfrm>
          </xdr:grpSpPr>
          <xdr:graphicFrame macro="">
            <xdr:nvGraphicFramePr>
              <xdr:cNvPr id="62" name="Diagramm 61">
                <a:extLst>
                  <a:ext uri="{FF2B5EF4-FFF2-40B4-BE49-F238E27FC236}">
                    <a16:creationId xmlns:a16="http://schemas.microsoft.com/office/drawing/2014/main" id="{958CD395-DA17-4F81-8D88-BD83AB2AA244}"/>
                  </a:ext>
                </a:extLst>
              </xdr:cNvPr>
              <xdr:cNvGraphicFramePr>
                <a:graphicFrameLocks/>
              </xdr:cNvGraphicFramePr>
            </xdr:nvGraphicFramePr>
            <xdr:xfrm>
              <a:off x="11025251" y="6536410"/>
              <a:ext cx="6553370" cy="3990126"/>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3" name="Textfeld 1">
                <a:extLst>
                  <a:ext uri="{FF2B5EF4-FFF2-40B4-BE49-F238E27FC236}">
                    <a16:creationId xmlns:a16="http://schemas.microsoft.com/office/drawing/2014/main" id="{01636F5E-21AD-AE39-DD8D-E3B373B5D0A2}"/>
                  </a:ext>
                </a:extLst>
              </xdr:cNvPr>
              <xdr:cNvSpPr txBox="1"/>
            </xdr:nvSpPr>
            <xdr:spPr>
              <a:xfrm>
                <a:off x="11004683" y="5924172"/>
                <a:ext cx="6314941" cy="1189883"/>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all" spc="150" normalizeH="0" baseline="0" noProof="0">
                    <a:ln>
                      <a:noFill/>
                    </a:ln>
                    <a:solidFill>
                      <a:prstClr val="black"/>
                    </a:solidFill>
                    <a:effectLst/>
                    <a:uLnTx/>
                    <a:uFillTx/>
                    <a:latin typeface="Inter" panose="020B0502030000000004" pitchFamily="34" charset="0"/>
                    <a:ea typeface="Inter" panose="020B0502030000000004" pitchFamily="34" charset="0"/>
                    <a:cs typeface="Arial" panose="020B0604020202020204" pitchFamily="34" charset="0"/>
                  </a:rPr>
                  <a:t>Coltivazione di semi oleosi in Svizzera </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15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Andamento delle quote di superficie delle colture oleaginose per tipo di coltura</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Quota di superficie in %, superficie totale in ha</a:t>
                </a:r>
              </a:p>
            </xdr:txBody>
          </xdr:sp>
        </xdr:grpSp>
        <xdr:cxnSp macro="">
          <xdr:nvCxnSpPr>
            <xdr:cNvPr id="61" name="Gerader Verbinder 60">
              <a:extLst>
                <a:ext uri="{FF2B5EF4-FFF2-40B4-BE49-F238E27FC236}">
                  <a16:creationId xmlns:a16="http://schemas.microsoft.com/office/drawing/2014/main" id="{0A40A509-9456-3CD6-9E12-20FE5300DC29}"/>
                </a:ext>
              </a:extLst>
            </xdr:cNvPr>
            <xdr:cNvCxnSpPr/>
          </xdr:nvCxnSpPr>
          <xdr:spPr>
            <a:xfrm>
              <a:off x="11019518" y="6240726"/>
              <a:ext cx="524989" cy="0"/>
            </a:xfrm>
            <a:prstGeom prst="line">
              <a:avLst/>
            </a:prstGeom>
            <a:noFill/>
            <a:ln w="27686" cap="flat" cmpd="sng" algn="ctr">
              <a:solidFill>
                <a:sysClr val="windowText" lastClr="000000"/>
              </a:solidFill>
              <a:prstDash val="solid"/>
              <a:miter lim="800000"/>
            </a:ln>
            <a:effectLst/>
          </xdr:spPr>
        </xdr:cxnSp>
      </xdr:grpSp>
      <xdr:sp macro="" textlink="">
        <xdr:nvSpPr>
          <xdr:cNvPr id="59" name="Textfeld 2">
            <a:extLst>
              <a:ext uri="{FF2B5EF4-FFF2-40B4-BE49-F238E27FC236}">
                <a16:creationId xmlns:a16="http://schemas.microsoft.com/office/drawing/2014/main" id="{A95D749D-D60A-A8DC-14F5-B74D1EAE5953}"/>
              </a:ext>
            </a:extLst>
          </xdr:cNvPr>
          <xdr:cNvSpPr txBox="1"/>
        </xdr:nvSpPr>
        <xdr:spPr>
          <a:xfrm>
            <a:off x="154027" y="12516142"/>
            <a:ext cx="5769863" cy="226286"/>
          </a:xfrm>
          <a:prstGeom prst="rect">
            <a:avLst/>
          </a:prstGeom>
          <a:noFill/>
          <a:ln>
            <a:noFill/>
          </a:ln>
          <a:effectLst/>
        </xdr:spPr>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ysClr val="windowText" lastClr="000000"/>
                </a:solidFill>
                <a:effectLst/>
                <a:uLnTx/>
                <a:uFillTx/>
                <a:latin typeface="Roboto"/>
                <a:ea typeface="+mn-ea"/>
                <a:cs typeface="+mn-cs"/>
              </a:rPr>
              <a:t>Fonte: UFAG, Settore Dati agricoli e analisi del mercato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4</xdr:col>
      <xdr:colOff>523875</xdr:colOff>
      <xdr:row>4</xdr:row>
      <xdr:rowOff>74745</xdr:rowOff>
    </xdr:to>
    <xdr:pic>
      <xdr:nvPicPr>
        <xdr:cNvPr id="11" name="Grafik 10">
          <a:extLst>
            <a:ext uri="{FF2B5EF4-FFF2-40B4-BE49-F238E27FC236}">
              <a16:creationId xmlns:a16="http://schemas.microsoft.com/office/drawing/2014/main" id="{E6C026D4-35FC-4A46-90AC-942D1B81E70E}"/>
            </a:ext>
          </a:extLst>
        </xdr:cNvPr>
        <xdr:cNvPicPr>
          <a:picLocks noChangeAspect="1"/>
        </xdr:cNvPicPr>
      </xdr:nvPicPr>
      <xdr:blipFill>
        <a:blip xmlns:r="http://schemas.openxmlformats.org/officeDocument/2006/relationships" r:embed="rId1"/>
        <a:stretch>
          <a:fillRect/>
        </a:stretch>
      </xdr:blipFill>
      <xdr:spPr>
        <a:xfrm>
          <a:off x="38100" y="38100"/>
          <a:ext cx="5267325" cy="798645"/>
        </a:xfrm>
        <a:prstGeom prst="rect">
          <a:avLst/>
        </a:prstGeom>
      </xdr:spPr>
    </xdr:pic>
    <xdr:clientData/>
  </xdr:twoCellAnchor>
  <xdr:twoCellAnchor>
    <xdr:from>
      <xdr:col>0</xdr:col>
      <xdr:colOff>161925</xdr:colOff>
      <xdr:row>49</xdr:row>
      <xdr:rowOff>73030</xdr:rowOff>
    </xdr:from>
    <xdr:to>
      <xdr:col>11</xdr:col>
      <xdr:colOff>249467</xdr:colOff>
      <xdr:row>58</xdr:row>
      <xdr:rowOff>130177</xdr:rowOff>
    </xdr:to>
    <xdr:grpSp>
      <xdr:nvGrpSpPr>
        <xdr:cNvPr id="21" name="Gruppieren 20">
          <a:extLst>
            <a:ext uri="{FF2B5EF4-FFF2-40B4-BE49-F238E27FC236}">
              <a16:creationId xmlns:a16="http://schemas.microsoft.com/office/drawing/2014/main" id="{C186DF29-8E41-7311-408F-6D7825E99628}"/>
            </a:ext>
          </a:extLst>
        </xdr:cNvPr>
        <xdr:cNvGrpSpPr/>
      </xdr:nvGrpSpPr>
      <xdr:grpSpPr>
        <a:xfrm>
          <a:off x="161925" y="8950330"/>
          <a:ext cx="10203092" cy="1847847"/>
          <a:chOff x="0" y="1797055"/>
          <a:chExt cx="8469542" cy="1847847"/>
        </a:xfrm>
      </xdr:grpSpPr>
      <xdr:sp macro="" textlink="">
        <xdr:nvSpPr>
          <xdr:cNvPr id="13" name="Abgerundetes Rechteck 46">
            <a:extLst>
              <a:ext uri="{FF2B5EF4-FFF2-40B4-BE49-F238E27FC236}">
                <a16:creationId xmlns:a16="http://schemas.microsoft.com/office/drawing/2014/main" id="{CF228E85-3C9F-4CFC-A40A-B3FF8A0E3858}"/>
              </a:ext>
            </a:extLst>
          </xdr:cNvPr>
          <xdr:cNvSpPr/>
        </xdr:nvSpPr>
        <xdr:spPr>
          <a:xfrm>
            <a:off x="0" y="1941335"/>
            <a:ext cx="8469542" cy="1703567"/>
          </a:xfrm>
          <a:prstGeom prst="roundRect">
            <a:avLst>
              <a:gd name="adj" fmla="val 7035"/>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108000" rIns="72000" bIns="36000" rtlCol="0" anchor="t">
            <a:noAutofit/>
          </a:bodyPr>
          <a:lstStyle/>
          <a:p>
            <a:pPr marL="0" marR="0" lvl="0" indent="0" algn="l" defTabSz="914400" eaLnBrk="1" fontAlgn="auto" latinLnBrk="0" hangingPunct="1">
              <a:lnSpc>
                <a:spcPct val="100000"/>
              </a:lnSpc>
              <a:spcBef>
                <a:spcPts val="1200"/>
              </a:spcBef>
              <a:spcAft>
                <a:spcPts val="0"/>
              </a:spcAft>
              <a:buClrTx/>
              <a:buSzTx/>
              <a:buFontTx/>
              <a:buNone/>
              <a:tabLst/>
              <a:defRPr/>
            </a:pP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HO, HOLL = Elevata percentuale di acido oleico (High Oleic) e bassa percentuale di acido linolenico (Low Linolenic)</a:t>
            </a:r>
          </a:p>
          <a:p>
            <a:pPr marL="0" marR="0" lvl="0" indent="0" algn="l" defTabSz="914400" eaLnBrk="1" fontAlgn="auto" latinLnBrk="0" hangingPunct="1">
              <a:lnSpc>
                <a:spcPct val="100000"/>
              </a:lnSpc>
              <a:spcBef>
                <a:spcPts val="1200"/>
              </a:spcBef>
              <a:spcAft>
                <a:spcPts val="0"/>
              </a:spcAft>
              <a:buClrTx/>
              <a:buSzTx/>
              <a:buFontTx/>
              <a:buNone/>
              <a:tabLst/>
              <a:defRPr/>
            </a:pP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Fonti: Sondaggio dell'UFAG presso i centri di raccolta dopo la chiusura dei conteggi al termine dell'anno del raccolto; IP-Suisse e Bio Suisse. I premi IP-Suisse non sono inclusi nel prezzo rilevato.</a:t>
            </a:r>
          </a:p>
          <a:p>
            <a:pPr marL="0" marR="0" lvl="0" indent="0" algn="l" defTabSz="914400" eaLnBrk="1" fontAlgn="auto" latinLnBrk="0" hangingPunct="1">
              <a:lnSpc>
                <a:spcPct val="100000"/>
              </a:lnSpc>
              <a:spcBef>
                <a:spcPts val="1200"/>
              </a:spcBef>
              <a:spcAft>
                <a:spcPts val="0"/>
              </a:spcAft>
              <a:buClrTx/>
              <a:buSzTx/>
              <a:buFontTx/>
              <a:buNone/>
              <a:tabLst/>
              <a:defRPr/>
            </a:pP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I prezzi sono ponderati in base ai quantitativi, IVA esclusa. I prezzi alla produzione lordi si applicano alla merce consegnata (IVA escl., senza deduzioni della tassa di accettazione, dei costi per il controllo della qualità, delle spese di pulizia, della tassa di essiccazione, di altre tasse e dei contributi delle associazioni). </a:t>
            </a:r>
          </a:p>
          <a:p>
            <a:pPr marL="0" marR="0" lvl="0" indent="0" algn="l" defTabSz="914400" eaLnBrk="1" fontAlgn="auto" latinLnBrk="0" hangingPunct="1">
              <a:lnSpc>
                <a:spcPct val="100000"/>
              </a:lnSpc>
              <a:spcBef>
                <a:spcPts val="1200"/>
              </a:spcBef>
              <a:spcAft>
                <a:spcPts val="0"/>
              </a:spcAft>
              <a:buClrTx/>
              <a:buSzTx/>
              <a:buFontTx/>
              <a:buNone/>
              <a:tabLst/>
              <a:defRPr/>
            </a:pP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Denominazione del prodotto</a:t>
            </a:r>
            <a:r>
              <a:rPr kumimoji="0" lang="de-CH" sz="95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 </a:t>
            </a: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caratteri </a:t>
            </a:r>
            <a:r>
              <a:rPr kumimoji="0" lang="de-CH" sz="95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in grassetto</a:t>
            </a: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 = merce convenzionale, </a:t>
            </a:r>
            <a:r>
              <a:rPr kumimoji="0" lang="de-CH" sz="950" b="1" i="0" u="none" strike="noStrike" kern="0" cap="none" spc="0" normalizeH="0" baseline="0" noProof="0">
                <a:ln>
                  <a:noFill/>
                </a:ln>
                <a:solidFill>
                  <a:srgbClr val="FF0000"/>
                </a:solidFill>
                <a:effectLst/>
                <a:uLnTx/>
                <a:uFillTx/>
                <a:latin typeface="Roboto" panose="02000000000000000000" pitchFamily="2" charset="0"/>
                <a:ea typeface="Roboto" panose="02000000000000000000" pitchFamily="2" charset="0"/>
                <a:cs typeface="+mn-cs"/>
              </a:rPr>
              <a:t>rosso </a:t>
            </a: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 IP Suisse, </a:t>
            </a:r>
            <a:r>
              <a:rPr kumimoji="0" lang="de-CH" sz="950" b="1" i="0" u="none" strike="noStrike" kern="0" cap="none" spc="0" normalizeH="0" baseline="0" noProof="0">
                <a:ln>
                  <a:noFill/>
                </a:ln>
                <a:solidFill>
                  <a:srgbClr val="00B050"/>
                </a:solidFill>
                <a:effectLst/>
                <a:uLnTx/>
                <a:uFillTx/>
                <a:latin typeface="Roboto" panose="02000000000000000000" pitchFamily="2" charset="0"/>
                <a:ea typeface="Roboto" panose="02000000000000000000" pitchFamily="2" charset="0"/>
                <a:cs typeface="+mn-cs"/>
              </a:rPr>
              <a:t>verde </a:t>
            </a:r>
            <a:r>
              <a:rPr kumimoji="0" lang="de-CH" sz="9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mn-cs"/>
              </a:rPr>
              <a:t>= Gemma Bio.</a:t>
            </a:r>
          </a:p>
        </xdr:txBody>
      </xdr:sp>
      <xdr:sp macro="" textlink="">
        <xdr:nvSpPr>
          <xdr:cNvPr id="14" name="Abgerundetes Rechteck 56">
            <a:extLst>
              <a:ext uri="{FF2B5EF4-FFF2-40B4-BE49-F238E27FC236}">
                <a16:creationId xmlns:a16="http://schemas.microsoft.com/office/drawing/2014/main" id="{21886FE2-239B-4647-AEEF-ECE9F8EEE531}"/>
              </a:ext>
            </a:extLst>
          </xdr:cNvPr>
          <xdr:cNvSpPr/>
        </xdr:nvSpPr>
        <xdr:spPr>
          <a:xfrm>
            <a:off x="105082" y="1797055"/>
            <a:ext cx="657523" cy="252490"/>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0" rIns="108000" bIns="0" rtlCol="0" anchor="ctr" anchorCtr="1">
            <a:noAutofit/>
          </a:bodyPr>
          <a:lstStyle/>
          <a:p>
            <a:pPr algn="l"/>
            <a:r>
              <a:rPr lang="de-CH" sz="950" b="1" spc="0" baseline="0">
                <a:solidFill>
                  <a:schemeClr val="bg1"/>
                </a:solidFill>
                <a:latin typeface="Inter" panose="020B0502030000000004" pitchFamily="34" charset="0"/>
                <a:ea typeface="Inter" panose="020B0502030000000004" pitchFamily="34" charset="0"/>
              </a:rPr>
              <a:t>NOTA</a:t>
            </a:r>
          </a:p>
        </xdr:txBody>
      </xdr:sp>
    </xdr:grpSp>
    <xdr:clientData/>
  </xdr:twoCellAnchor>
  <xdr:twoCellAnchor editAs="absolute">
    <xdr:from>
      <xdr:col>0</xdr:col>
      <xdr:colOff>0</xdr:colOff>
      <xdr:row>5</xdr:row>
      <xdr:rowOff>0</xdr:rowOff>
    </xdr:from>
    <xdr:to>
      <xdr:col>5</xdr:col>
      <xdr:colOff>555048</xdr:colOff>
      <xdr:row>10</xdr:row>
      <xdr:rowOff>174600</xdr:rowOff>
    </xdr:to>
    <xdr:grpSp>
      <xdr:nvGrpSpPr>
        <xdr:cNvPr id="15" name="Gruppieren 14">
          <a:extLst>
            <a:ext uri="{FF2B5EF4-FFF2-40B4-BE49-F238E27FC236}">
              <a16:creationId xmlns:a16="http://schemas.microsoft.com/office/drawing/2014/main" id="{9A47E978-23FB-4CD4-BBAA-957E7AC86809}"/>
            </a:ext>
          </a:extLst>
        </xdr:cNvPr>
        <xdr:cNvGrpSpPr/>
      </xdr:nvGrpSpPr>
      <xdr:grpSpPr>
        <a:xfrm>
          <a:off x="0" y="952500"/>
          <a:ext cx="6098598" cy="1127100"/>
          <a:chOff x="0" y="1111275"/>
          <a:chExt cx="6359034" cy="1103288"/>
        </a:xfrm>
      </xdr:grpSpPr>
      <xdr:sp macro="" textlink="">
        <xdr:nvSpPr>
          <xdr:cNvPr id="16" name="Textfeld 15">
            <a:extLst>
              <a:ext uri="{FF2B5EF4-FFF2-40B4-BE49-F238E27FC236}">
                <a16:creationId xmlns:a16="http://schemas.microsoft.com/office/drawing/2014/main" id="{FF46E455-E31E-7198-8032-42A365DDA2D9}"/>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Andamento dei prezzi alla produzione</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Semi oleosi</a:t>
            </a:r>
          </a:p>
        </xdr:txBody>
      </xdr:sp>
      <xdr:cxnSp macro="">
        <xdr:nvCxnSpPr>
          <xdr:cNvPr id="17" name="Gerader Verbinder 16">
            <a:extLst>
              <a:ext uri="{FF2B5EF4-FFF2-40B4-BE49-F238E27FC236}">
                <a16:creationId xmlns:a16="http://schemas.microsoft.com/office/drawing/2014/main" id="{DCA5E822-16B9-4FE7-31AA-AB6F8FEA298F}"/>
              </a:ext>
            </a:extLst>
          </xdr:cNvPr>
          <xdr:cNvCxnSpPr/>
        </xdr:nvCxnSpPr>
        <xdr:spPr>
          <a:xfrm>
            <a:off x="100318" y="1260802"/>
            <a:ext cx="681288"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6</xdr:col>
      <xdr:colOff>552450</xdr:colOff>
      <xdr:row>5</xdr:row>
      <xdr:rowOff>0</xdr:rowOff>
    </xdr:from>
    <xdr:to>
      <xdr:col>13</xdr:col>
      <xdr:colOff>385758</xdr:colOff>
      <xdr:row>10</xdr:row>
      <xdr:rowOff>83432</xdr:rowOff>
    </xdr:to>
    <xdr:grpSp>
      <xdr:nvGrpSpPr>
        <xdr:cNvPr id="18" name="Gruppieren 17">
          <a:extLst>
            <a:ext uri="{FF2B5EF4-FFF2-40B4-BE49-F238E27FC236}">
              <a16:creationId xmlns:a16="http://schemas.microsoft.com/office/drawing/2014/main" id="{12F45FEF-3A2C-4D24-AC5C-F41FE34FAFAC}"/>
            </a:ext>
          </a:extLst>
        </xdr:cNvPr>
        <xdr:cNvGrpSpPr/>
      </xdr:nvGrpSpPr>
      <xdr:grpSpPr>
        <a:xfrm>
          <a:off x="6858000" y="952500"/>
          <a:ext cx="5167308" cy="1035932"/>
          <a:chOff x="7477128" y="1141905"/>
          <a:chExt cx="5354921" cy="1012120"/>
        </a:xfrm>
      </xdr:grpSpPr>
      <xdr:sp macro="" textlink="">
        <xdr:nvSpPr>
          <xdr:cNvPr id="19" name="Textfeld 18">
            <a:extLst>
              <a:ext uri="{FF2B5EF4-FFF2-40B4-BE49-F238E27FC236}">
                <a16:creationId xmlns:a16="http://schemas.microsoft.com/office/drawing/2014/main" id="{546FBA29-5F0F-CEEA-5263-5564E06D92EE}"/>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Diritto di pubblicazione: rielaborazione e pubblicazione consentite purché venga citata la fonte.</a:t>
            </a:r>
          </a:p>
        </xdr:txBody>
      </xdr:sp>
      <xdr:sp macro="" textlink="">
        <xdr:nvSpPr>
          <xdr:cNvPr id="20" name="Textfeld 19">
            <a:extLst>
              <a:ext uri="{FF2B5EF4-FFF2-40B4-BE49-F238E27FC236}">
                <a16:creationId xmlns:a16="http://schemas.microsoft.com/office/drawing/2014/main" id="{F9F286A6-405A-707E-EBB2-0C382562E4EC}"/>
              </a:ext>
            </a:extLst>
          </xdr:cNvPr>
          <xdr:cNvSpPr txBox="1"/>
        </xdr:nvSpPr>
        <xdr:spPr>
          <a:xfrm>
            <a:off x="7477128" y="1141905"/>
            <a:ext cx="5318127" cy="297471"/>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Fonte:</a:t>
            </a:r>
            <a:r>
              <a:rPr kumimoji="0" lang="de-CH" sz="1200" b="1"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 UFAG, Settore Dati agricoli e analisi del mercato</a:t>
            </a:r>
            <a:endPar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85725</xdr:rowOff>
    </xdr:from>
    <xdr:to>
      <xdr:col>3</xdr:col>
      <xdr:colOff>1134937</xdr:colOff>
      <xdr:row>4</xdr:row>
      <xdr:rowOff>122370</xdr:rowOff>
    </xdr:to>
    <xdr:pic>
      <xdr:nvPicPr>
        <xdr:cNvPr id="2" name="Grafik 1">
          <a:extLst>
            <a:ext uri="{FF2B5EF4-FFF2-40B4-BE49-F238E27FC236}">
              <a16:creationId xmlns:a16="http://schemas.microsoft.com/office/drawing/2014/main" id="{9E58C0D2-1366-4CB3-A1E0-28987DD3FA47}"/>
            </a:ext>
          </a:extLst>
        </xdr:cNvPr>
        <xdr:cNvPicPr>
          <a:picLocks noChangeAspect="1"/>
        </xdr:cNvPicPr>
      </xdr:nvPicPr>
      <xdr:blipFill>
        <a:blip xmlns:r="http://schemas.openxmlformats.org/officeDocument/2006/relationships" r:embed="rId1"/>
        <a:stretch>
          <a:fillRect/>
        </a:stretch>
      </xdr:blipFill>
      <xdr:spPr>
        <a:xfrm>
          <a:off x="95250" y="85725"/>
          <a:ext cx="5267325" cy="798645"/>
        </a:xfrm>
        <a:prstGeom prst="rect">
          <a:avLst/>
        </a:prstGeom>
      </xdr:spPr>
    </xdr:pic>
    <xdr:clientData/>
  </xdr:twoCellAnchor>
  <xdr:twoCellAnchor editAs="absolute">
    <xdr:from>
      <xdr:col>0</xdr:col>
      <xdr:colOff>0</xdr:colOff>
      <xdr:row>6</xdr:row>
      <xdr:rowOff>0</xdr:rowOff>
    </xdr:from>
    <xdr:to>
      <xdr:col>4</xdr:col>
      <xdr:colOff>535812</xdr:colOff>
      <xdr:row>11</xdr:row>
      <xdr:rowOff>174600</xdr:rowOff>
    </xdr:to>
    <xdr:grpSp>
      <xdr:nvGrpSpPr>
        <xdr:cNvPr id="3" name="Gruppieren 2">
          <a:extLst>
            <a:ext uri="{FF2B5EF4-FFF2-40B4-BE49-F238E27FC236}">
              <a16:creationId xmlns:a16="http://schemas.microsoft.com/office/drawing/2014/main" id="{4B2B4A24-E8A9-4AD7-ACD3-A258EA04BE4A}"/>
            </a:ext>
          </a:extLst>
        </xdr:cNvPr>
        <xdr:cNvGrpSpPr/>
      </xdr:nvGrpSpPr>
      <xdr:grpSpPr>
        <a:xfrm>
          <a:off x="0" y="1143000"/>
          <a:ext cx="6117462" cy="1127100"/>
          <a:chOff x="0" y="1111275"/>
          <a:chExt cx="6359034" cy="1103288"/>
        </a:xfrm>
      </xdr:grpSpPr>
      <xdr:sp macro="" textlink="">
        <xdr:nvSpPr>
          <xdr:cNvPr id="4" name="Textfeld 3">
            <a:extLst>
              <a:ext uri="{FF2B5EF4-FFF2-40B4-BE49-F238E27FC236}">
                <a16:creationId xmlns:a16="http://schemas.microsoft.com/office/drawing/2014/main" id="{02A64EE4-B3E1-CAD6-7531-C05BBCED99F8}"/>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Semi oleosi</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Importazioni di oli vegetali</a:t>
            </a:r>
          </a:p>
        </xdr:txBody>
      </xdr:sp>
      <xdr:cxnSp macro="">
        <xdr:nvCxnSpPr>
          <xdr:cNvPr id="5" name="Gerader Verbinder 4">
            <a:extLst>
              <a:ext uri="{FF2B5EF4-FFF2-40B4-BE49-F238E27FC236}">
                <a16:creationId xmlns:a16="http://schemas.microsoft.com/office/drawing/2014/main" id="{18C8AB8F-0EB2-01E8-31AB-6F1B3F4008E6}"/>
              </a:ext>
            </a:extLst>
          </xdr:cNvPr>
          <xdr:cNvCxnSpPr/>
        </xdr:nvCxnSpPr>
        <xdr:spPr>
          <a:xfrm>
            <a:off x="100317" y="1229278"/>
            <a:ext cx="678830"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5</xdr:col>
      <xdr:colOff>515056</xdr:colOff>
      <xdr:row>6</xdr:row>
      <xdr:rowOff>0</xdr:rowOff>
    </xdr:from>
    <xdr:to>
      <xdr:col>9</xdr:col>
      <xdr:colOff>698306</xdr:colOff>
      <xdr:row>11</xdr:row>
      <xdr:rowOff>83432</xdr:rowOff>
    </xdr:to>
    <xdr:grpSp>
      <xdr:nvGrpSpPr>
        <xdr:cNvPr id="6" name="Gruppieren 5">
          <a:extLst>
            <a:ext uri="{FF2B5EF4-FFF2-40B4-BE49-F238E27FC236}">
              <a16:creationId xmlns:a16="http://schemas.microsoft.com/office/drawing/2014/main" id="{99432E4C-425D-4A07-BD6E-410A5209724C}"/>
            </a:ext>
          </a:extLst>
        </xdr:cNvPr>
        <xdr:cNvGrpSpPr/>
      </xdr:nvGrpSpPr>
      <xdr:grpSpPr>
        <a:xfrm>
          <a:off x="6858706" y="1143000"/>
          <a:ext cx="5155300" cy="1035932"/>
          <a:chOff x="7477128" y="1141905"/>
          <a:chExt cx="5354921" cy="1012120"/>
        </a:xfrm>
      </xdr:grpSpPr>
      <xdr:sp macro="" textlink="">
        <xdr:nvSpPr>
          <xdr:cNvPr id="7" name="Textfeld 6">
            <a:extLst>
              <a:ext uri="{FF2B5EF4-FFF2-40B4-BE49-F238E27FC236}">
                <a16:creationId xmlns:a16="http://schemas.microsoft.com/office/drawing/2014/main" id="{D0F6199B-1E28-5147-9BC8-564B04799446}"/>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Diritto di pubblicazione: rielaborazione e pubblicazione consentite purché venga citata la fonte.</a:t>
            </a:r>
          </a:p>
        </xdr:txBody>
      </xdr:sp>
      <xdr:sp macro="" textlink="">
        <xdr:nvSpPr>
          <xdr:cNvPr id="8" name="Textfeld 7">
            <a:extLst>
              <a:ext uri="{FF2B5EF4-FFF2-40B4-BE49-F238E27FC236}">
                <a16:creationId xmlns:a16="http://schemas.microsoft.com/office/drawing/2014/main" id="{5CD63E1B-100C-B90A-21A9-2BFEF6D03D3F}"/>
              </a:ext>
            </a:extLst>
          </xdr:cNvPr>
          <xdr:cNvSpPr txBox="1"/>
        </xdr:nvSpPr>
        <xdr:spPr>
          <a:xfrm>
            <a:off x="7477128" y="1141905"/>
            <a:ext cx="5318127" cy="295504"/>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Fonte: </a:t>
            </a:r>
            <a:r>
              <a:rPr kumimoji="0" lang="de-CH" sz="1200" b="1"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SwissImpex</a:t>
            </a:r>
            <a:endPar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grpSp>
    <xdr:clientData/>
  </xdr:twoCellAnchor>
  <xdr:twoCellAnchor>
    <xdr:from>
      <xdr:col>9</xdr:col>
      <xdr:colOff>753596</xdr:colOff>
      <xdr:row>11</xdr:row>
      <xdr:rowOff>58270</xdr:rowOff>
    </xdr:from>
    <xdr:to>
      <xdr:col>18</xdr:col>
      <xdr:colOff>30505</xdr:colOff>
      <xdr:row>40</xdr:row>
      <xdr:rowOff>142447</xdr:rowOff>
    </xdr:to>
    <xdr:grpSp>
      <xdr:nvGrpSpPr>
        <xdr:cNvPr id="22" name="Gruppieren 21">
          <a:extLst>
            <a:ext uri="{FF2B5EF4-FFF2-40B4-BE49-F238E27FC236}">
              <a16:creationId xmlns:a16="http://schemas.microsoft.com/office/drawing/2014/main" id="{46023DAE-999E-1AA4-42CA-4062133B7C7C}"/>
            </a:ext>
          </a:extLst>
        </xdr:cNvPr>
        <xdr:cNvGrpSpPr/>
      </xdr:nvGrpSpPr>
      <xdr:grpSpPr>
        <a:xfrm>
          <a:off x="12069296" y="2153770"/>
          <a:ext cx="6134909" cy="6103977"/>
          <a:chOff x="11399184" y="2400300"/>
          <a:chExt cx="6134909" cy="4940122"/>
        </a:xfrm>
      </xdr:grpSpPr>
      <xdr:grpSp>
        <xdr:nvGrpSpPr>
          <xdr:cNvPr id="21" name="Gruppieren 20">
            <a:extLst>
              <a:ext uri="{FF2B5EF4-FFF2-40B4-BE49-F238E27FC236}">
                <a16:creationId xmlns:a16="http://schemas.microsoft.com/office/drawing/2014/main" id="{E620C545-5618-EF6D-6589-843041E2CB60}"/>
              </a:ext>
            </a:extLst>
          </xdr:cNvPr>
          <xdr:cNvGrpSpPr/>
        </xdr:nvGrpSpPr>
        <xdr:grpSpPr>
          <a:xfrm>
            <a:off x="11399184" y="2423526"/>
            <a:ext cx="6134909" cy="4916896"/>
            <a:chOff x="11399184" y="2423526"/>
            <a:chExt cx="6134909" cy="4916896"/>
          </a:xfrm>
        </xdr:grpSpPr>
        <xdr:sp macro="" textlink="">
          <xdr:nvSpPr>
            <xdr:cNvPr id="10" name="graphtextu1">
              <a:extLst>
                <a:ext uri="{FF2B5EF4-FFF2-40B4-BE49-F238E27FC236}">
                  <a16:creationId xmlns:a16="http://schemas.microsoft.com/office/drawing/2014/main" id="{F044D07D-2F54-120A-0C0E-8FF5143DFAD4}"/>
                </a:ext>
              </a:extLst>
            </xdr:cNvPr>
            <xdr:cNvSpPr txBox="1"/>
          </xdr:nvSpPr>
          <xdr:spPr>
            <a:xfrm>
              <a:off x="11399184" y="2423526"/>
              <a:ext cx="6134909" cy="543843"/>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150" normalizeH="0" baseline="0" noProof="0">
                  <a:ln>
                    <a:noFill/>
                  </a:ln>
                  <a:solidFill>
                    <a:prstClr val="black">
                      <a:lumMod val="100000"/>
                    </a:prstClr>
                  </a:solidFill>
                  <a:effectLst/>
                  <a:uLnTx/>
                  <a:uFillTx/>
                  <a:latin typeface="Inter" panose="020B0502030000000004" pitchFamily="34" charset="0"/>
                  <a:ea typeface="Inter" panose="020B0502030000000004" pitchFamily="34" charset="0"/>
                  <a:cs typeface="Arial" panose="020B0604020202020204" pitchFamily="34" charset="0"/>
                </a:rPr>
                <a:t>IMPORTAZIONI DI SEMI OLEOSI</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1" i="0" u="none" strike="noStrike" kern="0" cap="none" spc="0" normalizeH="0" baseline="0" noProof="0">
                  <a:ln>
                    <a:noFill/>
                  </a:ln>
                  <a:solidFill>
                    <a:srgbClr val="AA8F1F">
                      <a:lumMod val="100000"/>
                    </a:srgbClr>
                  </a:solidFill>
                  <a:effectLst/>
                  <a:uLnTx/>
                  <a:uFillTx/>
                  <a:latin typeface="Roboto" panose="02000000000000000000" pitchFamily="2" charset="0"/>
                  <a:ea typeface="Roboto" panose="02000000000000000000" pitchFamily="2" charset="0"/>
                  <a:cs typeface="Arial" panose="020B0604020202020204" pitchFamily="34" charset="0"/>
                </a:rPr>
                <a:t>Volume delle importazioni dei tre principali oli vegetali</a:t>
              </a:r>
            </a:p>
            <a:p>
              <a:pPr lvl="0" indent="0" fontAlgn="auto" hangingPunct="1">
                <a:lnSpc>
                  <a:spcPct val="100000"/>
                </a:lnSpc>
                <a:spcBef>
                  <a:spcPts val="0"/>
                </a:spcBef>
                <a:spcAft>
                  <a:spcPts val="0"/>
                </a:spcAft>
              </a:pPr>
              <a:endParaRPr lang="de-CH" sz="600" b="1" i="0" strike="noStrike" kern="0" cap="none" spc="0" normalizeH="0" baseline="0">
                <a:solidFill>
                  <a:srgbClr val="F47769"/>
                </a:solidFill>
                <a:latin typeface="Roboto" panose="02000000000000000000" pitchFamily="2" charset="0"/>
                <a:ea typeface="Roboto" panose="02000000000000000000" pitchFamily="2" charset="0"/>
                <a:cs typeface="Arial" panose="020B0604020202020204" pitchFamily="34" charset="0"/>
              </a:endParaRPr>
            </a:p>
            <a:p>
              <a:pPr lvl="0" indent="0" fontAlgn="auto" hangingPunct="1">
                <a:lnSpc>
                  <a:spcPct val="100000"/>
                </a:lnSpc>
                <a:spcBef>
                  <a:spcPts val="0"/>
                </a:spcBef>
                <a:spcAft>
                  <a:spcPts val="0"/>
                </a:spcAft>
              </a:pPr>
              <a:r>
                <a:rPr lang="de-CH" sz="1150" b="0" i="0" strike="noStrike" kern="0" cap="none" spc="0" normalizeH="0" baseline="0">
                  <a:solidFill>
                    <a:srgbClr val="3F3F3F"/>
                  </a:solidFill>
                  <a:latin typeface="Roboto" panose="02000000000000000000" pitchFamily="2" charset="0"/>
                  <a:ea typeface="Roboto" panose="02000000000000000000" pitchFamily="2" charset="0"/>
                  <a:cs typeface="Arial" panose="020B0604020202020204" pitchFamily="34" charset="0"/>
                </a:rPr>
                <a:t>t</a:t>
              </a:r>
            </a:p>
          </xdr:txBody>
        </xdr:sp>
        <xdr:graphicFrame macro="">
          <xdr:nvGraphicFramePr>
            <xdr:cNvPr id="11" name="Prereport1">
              <a:extLst>
                <a:ext uri="{FF2B5EF4-FFF2-40B4-BE49-F238E27FC236}">
                  <a16:creationId xmlns:a16="http://schemas.microsoft.com/office/drawing/2014/main" id="{5324F22B-C5EB-3C53-7C54-DF3024A77D67}"/>
                </a:ext>
              </a:extLst>
            </xdr:cNvPr>
            <xdr:cNvGraphicFramePr/>
          </xdr:nvGraphicFramePr>
          <xdr:xfrm>
            <a:off x="11399184" y="3321518"/>
            <a:ext cx="6134909" cy="3292652"/>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2" name="graphtextm1">
              <a:extLst>
                <a:ext uri="{FF2B5EF4-FFF2-40B4-BE49-F238E27FC236}">
                  <a16:creationId xmlns:a16="http://schemas.microsoft.com/office/drawing/2014/main" id="{85BE8C95-0EDD-2310-1E85-38566AB67361}"/>
                </a:ext>
              </a:extLst>
            </xdr:cNvPr>
            <xdr:cNvSpPr txBox="1"/>
          </xdr:nvSpPr>
          <xdr:spPr>
            <a:xfrm>
              <a:off x="11399184" y="6779163"/>
              <a:ext cx="6134909" cy="33706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mn-ea"/>
                  <a:cs typeface="+mn-cs"/>
                </a:rPr>
                <a:t>Importazioni aggregate per voce di tariffa doganale a quattro cifre : 1509 - Olio d'oliva, 1514 - Olio di ravizzone/colza/senape e 1512 - Olio di girasole.</a:t>
              </a:r>
            </a:p>
          </xdr:txBody>
        </xdr:sp>
        <xdr:sp macro="" textlink="">
          <xdr:nvSpPr>
            <xdr:cNvPr id="13" name="graphtextl1">
              <a:extLst>
                <a:ext uri="{FF2B5EF4-FFF2-40B4-BE49-F238E27FC236}">
                  <a16:creationId xmlns:a16="http://schemas.microsoft.com/office/drawing/2014/main" id="{9930FA07-D0BC-DE7E-0C06-8779E6BB36DF}"/>
                </a:ext>
              </a:extLst>
            </xdr:cNvPr>
            <xdr:cNvSpPr txBox="1"/>
          </xdr:nvSpPr>
          <xdr:spPr>
            <a:xfrm>
              <a:off x="11399184" y="7187598"/>
              <a:ext cx="6134909" cy="152824"/>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r>
                <a:rPr lang="de-CH" sz="1150" b="0" i="0">
                  <a:solidFill>
                    <a:schemeClr val="tx2">
                      <a:lumMod val="100000"/>
                    </a:schemeClr>
                  </a:solidFill>
                  <a:latin typeface="Roboto" panose="02000000000000000000" pitchFamily="2" charset="0"/>
                </a:rPr>
                <a:t>Fonte: SwissImpex</a:t>
              </a:r>
            </a:p>
          </xdr:txBody>
        </xdr:sp>
      </xdr:grpSp>
      <xdr:cxnSp macro="">
        <xdr:nvCxnSpPr>
          <xdr:cNvPr id="14" name="titleline1">
            <a:extLst>
              <a:ext uri="{FF2B5EF4-FFF2-40B4-BE49-F238E27FC236}">
                <a16:creationId xmlns:a16="http://schemas.microsoft.com/office/drawing/2014/main" id="{DF099EE2-4B79-9FD1-DEF8-F4C125197A75}"/>
              </a:ext>
            </a:extLst>
          </xdr:cNvPr>
          <xdr:cNvCxnSpPr/>
        </xdr:nvCxnSpPr>
        <xdr:spPr>
          <a:xfrm>
            <a:off x="11399184" y="2400300"/>
            <a:ext cx="417880" cy="0"/>
          </a:xfrm>
          <a:prstGeom prst="straightConnector1">
            <a:avLst/>
          </a:prstGeom>
          <a:ln w="27686" cap="flat" cmpd="sng" algn="ctr">
            <a:solidFill>
              <a:srgbClr val="000000"/>
            </a:solidFill>
            <a:prstDash val="solid"/>
            <a:miter lim="800000"/>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719418</xdr:colOff>
      <xdr:row>43</xdr:row>
      <xdr:rowOff>39780</xdr:rowOff>
    </xdr:from>
    <xdr:to>
      <xdr:col>17</xdr:col>
      <xdr:colOff>755875</xdr:colOff>
      <xdr:row>71</xdr:row>
      <xdr:rowOff>130989</xdr:rowOff>
    </xdr:to>
    <xdr:grpSp>
      <xdr:nvGrpSpPr>
        <xdr:cNvPr id="23" name="Gruppieren 22">
          <a:extLst>
            <a:ext uri="{FF2B5EF4-FFF2-40B4-BE49-F238E27FC236}">
              <a16:creationId xmlns:a16="http://schemas.microsoft.com/office/drawing/2014/main" id="{CEAA29F6-D1EC-8D85-445E-DB84F78F0DA0}"/>
            </a:ext>
          </a:extLst>
        </xdr:cNvPr>
        <xdr:cNvGrpSpPr/>
      </xdr:nvGrpSpPr>
      <xdr:grpSpPr>
        <a:xfrm>
          <a:off x="12035118" y="8783730"/>
          <a:ext cx="6132457" cy="5863359"/>
          <a:chOff x="11465859" y="7547722"/>
          <a:chExt cx="6132457" cy="5248322"/>
        </a:xfrm>
      </xdr:grpSpPr>
      <xdr:sp macro="" textlink="">
        <xdr:nvSpPr>
          <xdr:cNvPr id="16" name="graphtextu2">
            <a:extLst>
              <a:ext uri="{FF2B5EF4-FFF2-40B4-BE49-F238E27FC236}">
                <a16:creationId xmlns:a16="http://schemas.microsoft.com/office/drawing/2014/main" id="{98358D0F-AEE4-A494-25A0-936FC340C3E9}"/>
              </a:ext>
            </a:extLst>
          </xdr:cNvPr>
          <xdr:cNvSpPr txBox="1"/>
        </xdr:nvSpPr>
        <xdr:spPr>
          <a:xfrm>
            <a:off x="11465859" y="7570127"/>
            <a:ext cx="6132457" cy="59794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150" normalizeH="0" baseline="0" noProof="0">
                <a:ln>
                  <a:noFill/>
                </a:ln>
                <a:solidFill>
                  <a:prstClr val="black">
                    <a:lumMod val="100000"/>
                  </a:prstClr>
                </a:solidFill>
                <a:effectLst/>
                <a:uLnTx/>
                <a:uFillTx/>
                <a:latin typeface="Inter" panose="020B0502030000000004" pitchFamily="34" charset="0"/>
                <a:ea typeface="Inter" panose="020B0502030000000004" pitchFamily="34" charset="0"/>
                <a:cs typeface="Arial" panose="020B0604020202020204" pitchFamily="34" charset="0"/>
              </a:rPr>
              <a:t>PREZZI MEDI D'IMPORTAZIONE FRANCO DOGANA</a:t>
            </a: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1" i="0" u="none" strike="noStrike" kern="0" cap="none" spc="0" normalizeH="0" baseline="0" noProof="0">
                <a:ln>
                  <a:noFill/>
                </a:ln>
                <a:solidFill>
                  <a:srgbClr val="AA8F1F">
                    <a:lumMod val="100000"/>
                  </a:srgbClr>
                </a:solidFill>
                <a:effectLst/>
                <a:uLnTx/>
                <a:uFillTx/>
                <a:latin typeface="Roboto" panose="02000000000000000000" pitchFamily="2" charset="0"/>
                <a:ea typeface="Roboto" panose="02000000000000000000" pitchFamily="2" charset="0"/>
                <a:cs typeface="Arial" panose="020B0604020202020204" pitchFamily="34" charset="0"/>
              </a:rPr>
              <a:t>Importazioni di oli vegetali, non sdoganati</a:t>
            </a:r>
          </a:p>
          <a:p>
            <a:pPr lvl="0" indent="0" fontAlgn="auto" hangingPunct="1">
              <a:lnSpc>
                <a:spcPct val="100000"/>
              </a:lnSpc>
              <a:spcBef>
                <a:spcPts val="0"/>
              </a:spcBef>
              <a:spcAft>
                <a:spcPts val="0"/>
              </a:spcAft>
            </a:pPr>
            <a:endParaRPr lang="de-CH" sz="600" b="1" i="0" strike="noStrike" kern="0" cap="none" spc="0" normalizeH="0" baseline="0">
              <a:solidFill>
                <a:srgbClr val="F47769"/>
              </a:solidFill>
              <a:latin typeface="Roboto" panose="02000000000000000000" pitchFamily="2" charset="0"/>
              <a:ea typeface="Roboto" panose="02000000000000000000" pitchFamily="2" charset="0"/>
              <a:cs typeface="Arial" panose="020B0604020202020204" pitchFamily="34" charset="0"/>
            </a:endParaRPr>
          </a:p>
          <a:p>
            <a:pPr lvl="0" indent="0" fontAlgn="auto" hangingPunct="1">
              <a:lnSpc>
                <a:spcPct val="100000"/>
              </a:lnSpc>
              <a:spcBef>
                <a:spcPts val="0"/>
              </a:spcBef>
              <a:spcAft>
                <a:spcPts val="0"/>
              </a:spcAft>
            </a:pPr>
            <a:r>
              <a:rPr lang="de-CH" sz="1150" b="0" i="0" strike="noStrike" kern="0" cap="none" spc="0" normalizeH="0" baseline="0">
                <a:solidFill>
                  <a:srgbClr val="3F3F3F"/>
                </a:solidFill>
                <a:latin typeface="Roboto" panose="02000000000000000000" pitchFamily="2" charset="0"/>
                <a:ea typeface="Roboto" panose="02000000000000000000" pitchFamily="2" charset="0"/>
                <a:cs typeface="Arial" panose="020B0604020202020204" pitchFamily="34" charset="0"/>
              </a:rPr>
              <a:t>fr. / 100kg</a:t>
            </a:r>
          </a:p>
        </xdr:txBody>
      </xdr:sp>
      <xdr:graphicFrame macro="">
        <xdr:nvGraphicFramePr>
          <xdr:cNvPr id="17" name="Report2">
            <a:extLst>
              <a:ext uri="{FF2B5EF4-FFF2-40B4-BE49-F238E27FC236}">
                <a16:creationId xmlns:a16="http://schemas.microsoft.com/office/drawing/2014/main" id="{CA452B6E-14BB-5523-81D9-E9C09502C9D4}"/>
              </a:ext>
            </a:extLst>
          </xdr:cNvPr>
          <xdr:cNvGraphicFramePr/>
        </xdr:nvGraphicFramePr>
        <xdr:xfrm>
          <a:off x="11465859" y="8439096"/>
          <a:ext cx="6132457" cy="3628989"/>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8" name="graphtextm2">
            <a:extLst>
              <a:ext uri="{FF2B5EF4-FFF2-40B4-BE49-F238E27FC236}">
                <a16:creationId xmlns:a16="http://schemas.microsoft.com/office/drawing/2014/main" id="{75E5131D-EFF0-4B3E-A0E5-31B8A7E6CB5F}"/>
              </a:ext>
            </a:extLst>
          </xdr:cNvPr>
          <xdr:cNvSpPr txBox="1"/>
        </xdr:nvSpPr>
        <xdr:spPr>
          <a:xfrm>
            <a:off x="11465859" y="12227250"/>
            <a:ext cx="6132457" cy="45781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mn-ea"/>
                <a:cs typeface="+mn-cs"/>
              </a:rPr>
              <a:t>Importazioni aggregate per voce di tariffa doganale a quattro cifre. I prezzi medi risultano dal quoziente tra il valore delle importazioni e il peso delle importazioni.</a:t>
            </a:r>
          </a:p>
          <a:p>
            <a:r>
              <a:rPr lang="de-CH" sz="1150" b="0" i="0">
                <a:solidFill>
                  <a:schemeClr val="tx2"/>
                </a:solidFill>
                <a:latin typeface="Roboto" panose="02000000000000000000" pitchFamily="2" charset="0"/>
              </a:rPr>
              <a:t>.</a:t>
            </a:r>
          </a:p>
        </xdr:txBody>
      </xdr:sp>
      <xdr:sp macro="" textlink="">
        <xdr:nvSpPr>
          <xdr:cNvPr id="19" name="graphtextl2">
            <a:extLst>
              <a:ext uri="{FF2B5EF4-FFF2-40B4-BE49-F238E27FC236}">
                <a16:creationId xmlns:a16="http://schemas.microsoft.com/office/drawing/2014/main" id="{B0B117D7-D6A9-5170-1FF8-09E4812465F3}"/>
              </a:ext>
            </a:extLst>
          </xdr:cNvPr>
          <xdr:cNvSpPr txBox="1"/>
        </xdr:nvSpPr>
        <xdr:spPr>
          <a:xfrm>
            <a:off x="11465859" y="12638509"/>
            <a:ext cx="6132457" cy="15753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spAutoFit/>
          </a:bodyPr>
          <a:lstStyle/>
          <a:p>
            <a:r>
              <a:rPr lang="de-CH" sz="1150" b="0" i="0">
                <a:solidFill>
                  <a:schemeClr val="tx2">
                    <a:lumMod val="100000"/>
                  </a:schemeClr>
                </a:solidFill>
                <a:latin typeface="Roboto" panose="02000000000000000000" pitchFamily="2" charset="0"/>
              </a:rPr>
              <a:t>Fonte: SwissImpex</a:t>
            </a:r>
          </a:p>
        </xdr:txBody>
      </xdr:sp>
      <xdr:cxnSp macro="">
        <xdr:nvCxnSpPr>
          <xdr:cNvPr id="20" name="titleline2">
            <a:extLst>
              <a:ext uri="{FF2B5EF4-FFF2-40B4-BE49-F238E27FC236}">
                <a16:creationId xmlns:a16="http://schemas.microsoft.com/office/drawing/2014/main" id="{E30AE3B2-CC49-BD97-5912-EA4AD3E0F2E4}"/>
              </a:ext>
            </a:extLst>
          </xdr:cNvPr>
          <xdr:cNvCxnSpPr/>
        </xdr:nvCxnSpPr>
        <xdr:spPr>
          <a:xfrm>
            <a:off x="11465859" y="7547722"/>
            <a:ext cx="417713" cy="0"/>
          </a:xfrm>
          <a:prstGeom prst="straightConnector1">
            <a:avLst/>
          </a:prstGeom>
          <a:ln w="27686" cap="flat" cmpd="sng" algn="ctr">
            <a:solidFill>
              <a:srgbClr val="000000"/>
            </a:solidFill>
            <a:prstDash val="solid"/>
            <a:miter lim="800000"/>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5</xdr:col>
      <xdr:colOff>485215</xdr:colOff>
      <xdr:row>4</xdr:row>
      <xdr:rowOff>84270</xdr:rowOff>
    </xdr:to>
    <xdr:pic>
      <xdr:nvPicPr>
        <xdr:cNvPr id="2" name="Grafik 1">
          <a:extLst>
            <a:ext uri="{FF2B5EF4-FFF2-40B4-BE49-F238E27FC236}">
              <a16:creationId xmlns:a16="http://schemas.microsoft.com/office/drawing/2014/main" id="{FA0E3BF6-6522-46A9-9ACC-E629687D70D4}"/>
            </a:ext>
          </a:extLst>
        </xdr:cNvPr>
        <xdr:cNvPicPr>
          <a:picLocks noChangeAspect="1"/>
        </xdr:cNvPicPr>
      </xdr:nvPicPr>
      <xdr:blipFill>
        <a:blip xmlns:r="http://schemas.openxmlformats.org/officeDocument/2006/relationships" r:embed="rId1"/>
        <a:stretch>
          <a:fillRect/>
        </a:stretch>
      </xdr:blipFill>
      <xdr:spPr>
        <a:xfrm>
          <a:off x="47625" y="47625"/>
          <a:ext cx="5267325" cy="798645"/>
        </a:xfrm>
        <a:prstGeom prst="rect">
          <a:avLst/>
        </a:prstGeom>
      </xdr:spPr>
    </xdr:pic>
    <xdr:clientData/>
  </xdr:twoCellAnchor>
  <xdr:twoCellAnchor editAs="absolute">
    <xdr:from>
      <xdr:col>0</xdr:col>
      <xdr:colOff>0</xdr:colOff>
      <xdr:row>5</xdr:row>
      <xdr:rowOff>0</xdr:rowOff>
    </xdr:from>
    <xdr:to>
      <xdr:col>5</xdr:col>
      <xdr:colOff>655530</xdr:colOff>
      <xdr:row>10</xdr:row>
      <xdr:rowOff>174600</xdr:rowOff>
    </xdr:to>
    <xdr:grpSp>
      <xdr:nvGrpSpPr>
        <xdr:cNvPr id="3" name="Gruppieren 2">
          <a:extLst>
            <a:ext uri="{FF2B5EF4-FFF2-40B4-BE49-F238E27FC236}">
              <a16:creationId xmlns:a16="http://schemas.microsoft.com/office/drawing/2014/main" id="{139036A1-9519-4E8F-86FC-8B1FC6BAC889}"/>
            </a:ext>
          </a:extLst>
        </xdr:cNvPr>
        <xdr:cNvGrpSpPr/>
      </xdr:nvGrpSpPr>
      <xdr:grpSpPr>
        <a:xfrm>
          <a:off x="0" y="952500"/>
          <a:ext cx="5484705" cy="1127100"/>
          <a:chOff x="0" y="1111275"/>
          <a:chExt cx="6359034" cy="1103288"/>
        </a:xfrm>
      </xdr:grpSpPr>
      <xdr:sp macro="" textlink="">
        <xdr:nvSpPr>
          <xdr:cNvPr id="4" name="Textfeld 3">
            <a:extLst>
              <a:ext uri="{FF2B5EF4-FFF2-40B4-BE49-F238E27FC236}">
                <a16:creationId xmlns:a16="http://schemas.microsoft.com/office/drawing/2014/main" id="{69F6A6B4-368B-1AD7-F8E3-D1C965FFEA36}"/>
              </a:ext>
            </a:extLst>
          </xdr:cNvPr>
          <xdr:cNvSpPr txBox="1"/>
        </xdr:nvSpPr>
        <xdr:spPr>
          <a:xfrm>
            <a:off x="0" y="1111275"/>
            <a:ext cx="6359034" cy="1103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de-CH" sz="9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20000"/>
              </a:lnSpc>
              <a:spcBef>
                <a:spcPts val="0"/>
              </a:spcBef>
              <a:spcAft>
                <a:spcPts val="0"/>
              </a:spcAft>
              <a:buClrTx/>
              <a:buSzTx/>
              <a:buFontTx/>
              <a:buNone/>
              <a:tabLst/>
              <a:defRPr/>
            </a:pPr>
            <a:r>
              <a:rPr kumimoji="0" lang="de-CH" sz="1600" b="1" i="0" u="none" strike="noStrike" kern="0" cap="none" spc="150" normalizeH="0" baseline="0" noProof="0">
                <a:ln>
                  <a:noFill/>
                </a:ln>
                <a:solidFill>
                  <a:sysClr val="windowText" lastClr="000000"/>
                </a:solidFill>
                <a:effectLst/>
                <a:uLnTx/>
                <a:uFillTx/>
                <a:latin typeface="Inter" panose="020B0502030000000004" pitchFamily="34" charset="0"/>
                <a:ea typeface="Inter" panose="020B0502030000000004" pitchFamily="34" charset="0"/>
                <a:cs typeface="Arial" panose="020B0604020202020204" pitchFamily="34" charset="0"/>
              </a:rPr>
              <a:t>Consumo di oli alimentari vegetali</a:t>
            </a:r>
          </a:p>
          <a:p>
            <a:pPr marL="0" marR="0" lvl="0" indent="0" defTabSz="914400" eaLnBrk="1" fontAlgn="auto" latinLnBrk="0" hangingPunct="1">
              <a:lnSpc>
                <a:spcPct val="120000"/>
              </a:lnSpc>
              <a:spcBef>
                <a:spcPts val="0"/>
              </a:spcBef>
              <a:spcAft>
                <a:spcPts val="0"/>
              </a:spcAft>
              <a:buClrTx/>
              <a:buSzTx/>
              <a:buFontTx/>
              <a:buNone/>
              <a:tabLst/>
              <a:defRPr/>
            </a:pPr>
            <a:r>
              <a:rPr kumimoji="0" lang="de-CH" sz="140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Oli alimentari nel commercio al dettaglio svizzero</a:t>
            </a:r>
          </a:p>
        </xdr:txBody>
      </xdr:sp>
      <xdr:cxnSp macro="">
        <xdr:nvCxnSpPr>
          <xdr:cNvPr id="5" name="Gerader Verbinder 4">
            <a:extLst>
              <a:ext uri="{FF2B5EF4-FFF2-40B4-BE49-F238E27FC236}">
                <a16:creationId xmlns:a16="http://schemas.microsoft.com/office/drawing/2014/main" id="{D402FA16-17E1-7EBD-BF38-A5122EA5E8C4}"/>
              </a:ext>
            </a:extLst>
          </xdr:cNvPr>
          <xdr:cNvCxnSpPr/>
        </xdr:nvCxnSpPr>
        <xdr:spPr>
          <a:xfrm>
            <a:off x="113367" y="1254142"/>
            <a:ext cx="764246" cy="0"/>
          </a:xfrm>
          <a:prstGeom prst="line">
            <a:avLst/>
          </a:prstGeom>
          <a:noFill/>
          <a:ln w="36830" cap="flat" cmpd="sng" algn="ctr">
            <a:solidFill>
              <a:sysClr val="windowText" lastClr="000000"/>
            </a:solidFill>
            <a:prstDash val="solid"/>
            <a:miter lim="800000"/>
          </a:ln>
          <a:effectLst/>
        </xdr:spPr>
      </xdr:cxnSp>
    </xdr:grpSp>
    <xdr:clientData/>
  </xdr:twoCellAnchor>
  <xdr:twoCellAnchor editAs="absolute">
    <xdr:from>
      <xdr:col>6</xdr:col>
      <xdr:colOff>475690</xdr:colOff>
      <xdr:row>5</xdr:row>
      <xdr:rowOff>152400</xdr:rowOff>
    </xdr:from>
    <xdr:to>
      <xdr:col>13</xdr:col>
      <xdr:colOff>121736</xdr:colOff>
      <xdr:row>11</xdr:row>
      <xdr:rowOff>45332</xdr:rowOff>
    </xdr:to>
    <xdr:grpSp>
      <xdr:nvGrpSpPr>
        <xdr:cNvPr id="6" name="Gruppieren 5">
          <a:extLst>
            <a:ext uri="{FF2B5EF4-FFF2-40B4-BE49-F238E27FC236}">
              <a16:creationId xmlns:a16="http://schemas.microsoft.com/office/drawing/2014/main" id="{445A5ABB-B8CA-4FA7-BBFE-7355B7B5171C}"/>
            </a:ext>
          </a:extLst>
        </xdr:cNvPr>
        <xdr:cNvGrpSpPr/>
      </xdr:nvGrpSpPr>
      <xdr:grpSpPr>
        <a:xfrm>
          <a:off x="6066865" y="1104900"/>
          <a:ext cx="4980046" cy="1035932"/>
          <a:chOff x="7477128" y="1141905"/>
          <a:chExt cx="5354921" cy="1012120"/>
        </a:xfrm>
      </xdr:grpSpPr>
      <xdr:sp macro="" textlink="">
        <xdr:nvSpPr>
          <xdr:cNvPr id="7" name="Textfeld 6">
            <a:extLst>
              <a:ext uri="{FF2B5EF4-FFF2-40B4-BE49-F238E27FC236}">
                <a16:creationId xmlns:a16="http://schemas.microsoft.com/office/drawing/2014/main" id="{05CDF8A1-1D71-41EA-50FE-E3EEE4A785EA}"/>
              </a:ext>
            </a:extLst>
          </xdr:cNvPr>
          <xdr:cNvSpPr txBox="1"/>
        </xdr:nvSpPr>
        <xdr:spPr>
          <a:xfrm>
            <a:off x="7477128" y="1578468"/>
            <a:ext cx="5354921" cy="575557"/>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Diritto di pubblicazione: rielaborazione e pubblicazione consentite purché venga citata la fonte.</a:t>
            </a:r>
          </a:p>
        </xdr:txBody>
      </xdr:sp>
      <xdr:sp macro="" textlink="">
        <xdr:nvSpPr>
          <xdr:cNvPr id="8" name="Textfeld 7">
            <a:extLst>
              <a:ext uri="{FF2B5EF4-FFF2-40B4-BE49-F238E27FC236}">
                <a16:creationId xmlns:a16="http://schemas.microsoft.com/office/drawing/2014/main" id="{2037E392-0035-E5DB-8E0D-AF4F638BCC27}"/>
              </a:ext>
            </a:extLst>
          </xdr:cNvPr>
          <xdr:cNvSpPr txBox="1"/>
        </xdr:nvSpPr>
        <xdr:spPr>
          <a:xfrm>
            <a:off x="7477128" y="1141905"/>
            <a:ext cx="5318126" cy="533023"/>
          </a:xfrm>
          <a:prstGeom prst="rect">
            <a:avLst/>
          </a:prstGeom>
          <a:noFill/>
          <a:ln w="9525" cmpd="sng">
            <a:noFill/>
          </a:ln>
          <a:effectLst/>
        </xdr:spPr>
        <xdr:txBody>
          <a:bodyPr vertOverflow="clip" horzOverflow="clip" wrap="square" rtlCol="0" anchor="t">
            <a:spAutoFit/>
          </a:body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Fonti: UFAG, Settore Dati agricoli e analisi del mercato; NielsenIQ Switzerland, Total Market Consumer/Retail Panel</a:t>
            </a:r>
          </a:p>
        </xdr:txBody>
      </xdr:sp>
    </xdr:grpSp>
    <xdr:clientData/>
  </xdr:twoCellAnchor>
  <xdr:twoCellAnchor editAs="absolute">
    <xdr:from>
      <xdr:col>17</xdr:col>
      <xdr:colOff>132835</xdr:colOff>
      <xdr:row>19</xdr:row>
      <xdr:rowOff>155668</xdr:rowOff>
    </xdr:from>
    <xdr:to>
      <xdr:col>19</xdr:col>
      <xdr:colOff>419196</xdr:colOff>
      <xdr:row>20</xdr:row>
      <xdr:rowOff>164376</xdr:rowOff>
    </xdr:to>
    <xdr:sp macro="" textlink="">
      <xdr:nvSpPr>
        <xdr:cNvPr id="13" name="Textfeld 1">
          <a:extLst>
            <a:ext uri="{FF2B5EF4-FFF2-40B4-BE49-F238E27FC236}">
              <a16:creationId xmlns:a16="http://schemas.microsoft.com/office/drawing/2014/main" id="{FDD206F2-12E9-561A-F129-3B685F99A3FD}"/>
            </a:ext>
          </a:extLst>
        </xdr:cNvPr>
        <xdr:cNvSpPr txBox="1"/>
      </xdr:nvSpPr>
      <xdr:spPr>
        <a:xfrm>
          <a:off x="14229835" y="3618286"/>
          <a:ext cx="1810361" cy="199208"/>
        </a:xfrm>
        <a:prstGeom prst="rect">
          <a:avLst/>
        </a:prstGeom>
      </xdr:spPr>
      <xdr:txBody>
        <a:bodyPr wrap="square" lIns="0" r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CH" sz="1150" b="1">
              <a:latin typeface="Roboto" panose="02000000000000000000" pitchFamily="2" charset="0"/>
              <a:ea typeface="Roboto" panose="02000000000000000000" pitchFamily="2" charset="0"/>
              <a:cs typeface="Arial" panose="020B0604020202020204" pitchFamily="34" charset="0"/>
            </a:rPr>
            <a:t>Absatz </a:t>
          </a:r>
          <a:r>
            <a:rPr lang="de-CH" sz="1150" b="0">
              <a:latin typeface="Roboto" panose="02000000000000000000" pitchFamily="2" charset="0"/>
              <a:ea typeface="Roboto" panose="02000000000000000000" pitchFamily="2" charset="0"/>
              <a:cs typeface="Arial" panose="020B0604020202020204" pitchFamily="34" charset="0"/>
            </a:rPr>
            <a:t>in</a:t>
          </a:r>
          <a:r>
            <a:rPr lang="de-CH" sz="1150" b="0" baseline="0">
              <a:latin typeface="Roboto" panose="02000000000000000000" pitchFamily="2" charset="0"/>
              <a:ea typeface="Roboto" panose="02000000000000000000" pitchFamily="2" charset="0"/>
              <a:cs typeface="Arial" panose="020B0604020202020204" pitchFamily="34" charset="0"/>
            </a:rPr>
            <a:t> Mio. Liter  </a:t>
          </a:r>
          <a:endParaRPr lang="de-CH" sz="1150" b="1">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16</xdr:col>
      <xdr:colOff>445154</xdr:colOff>
      <xdr:row>5</xdr:row>
      <xdr:rowOff>154640</xdr:rowOff>
    </xdr:from>
    <xdr:to>
      <xdr:col>24</xdr:col>
      <xdr:colOff>455709</xdr:colOff>
      <xdr:row>43</xdr:row>
      <xdr:rowOff>15586</xdr:rowOff>
    </xdr:to>
    <xdr:grpSp>
      <xdr:nvGrpSpPr>
        <xdr:cNvPr id="28" name="Gruppieren 27">
          <a:extLst>
            <a:ext uri="{FF2B5EF4-FFF2-40B4-BE49-F238E27FC236}">
              <a16:creationId xmlns:a16="http://schemas.microsoft.com/office/drawing/2014/main" id="{1A2F8D9E-3595-98CA-0B97-AA3BB3564BDC}"/>
            </a:ext>
          </a:extLst>
        </xdr:cNvPr>
        <xdr:cNvGrpSpPr/>
      </xdr:nvGrpSpPr>
      <xdr:grpSpPr>
        <a:xfrm>
          <a:off x="13770629" y="1107140"/>
          <a:ext cx="6106555" cy="6795146"/>
          <a:chOff x="14082712" y="2530287"/>
          <a:chExt cx="6106555" cy="6785991"/>
        </a:xfrm>
      </xdr:grpSpPr>
      <xdr:grpSp>
        <xdr:nvGrpSpPr>
          <xdr:cNvPr id="18" name="Gruppieren 17">
            <a:extLst>
              <a:ext uri="{FF2B5EF4-FFF2-40B4-BE49-F238E27FC236}">
                <a16:creationId xmlns:a16="http://schemas.microsoft.com/office/drawing/2014/main" id="{44708460-CB54-5AED-9B77-16C80710F997}"/>
              </a:ext>
            </a:extLst>
          </xdr:cNvPr>
          <xdr:cNvGrpSpPr/>
        </xdr:nvGrpSpPr>
        <xdr:grpSpPr>
          <a:xfrm>
            <a:off x="14122343" y="2530287"/>
            <a:ext cx="4837851" cy="847047"/>
            <a:chOff x="2922487" y="1471254"/>
            <a:chExt cx="5597212" cy="500081"/>
          </a:xfrm>
        </xdr:grpSpPr>
        <xdr:sp macro="" textlink="">
          <xdr:nvSpPr>
            <xdr:cNvPr id="20" name="Textfeld 1">
              <a:extLst>
                <a:ext uri="{FF2B5EF4-FFF2-40B4-BE49-F238E27FC236}">
                  <a16:creationId xmlns:a16="http://schemas.microsoft.com/office/drawing/2014/main" id="{F97E977C-51EE-1073-D215-8E83A703E4E0}"/>
                </a:ext>
              </a:extLst>
            </xdr:cNvPr>
            <xdr:cNvSpPr txBox="1"/>
          </xdr:nvSpPr>
          <xdr:spPr>
            <a:xfrm>
              <a:off x="2922488" y="1486038"/>
              <a:ext cx="5597211" cy="485297"/>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20000"/>
                </a:lnSpc>
                <a:spcBef>
                  <a:spcPts val="0"/>
                </a:spcBef>
                <a:spcAft>
                  <a:spcPts val="0"/>
                </a:spcAft>
                <a:buClrTx/>
                <a:buSzTx/>
                <a:buFontTx/>
                <a:buNone/>
                <a:tabLst/>
                <a:defRPr/>
              </a:pPr>
              <a:r>
                <a:rPr kumimoji="0" lang="de-CH" sz="1200" b="1" i="0" u="none" strike="noStrike" kern="0" cap="all" spc="150" normalizeH="0" baseline="0" noProof="0">
                  <a:ln>
                    <a:noFill/>
                  </a:ln>
                  <a:solidFill>
                    <a:prstClr val="black"/>
                  </a:solidFill>
                  <a:effectLst/>
                  <a:uLnTx/>
                  <a:uFillTx/>
                  <a:latin typeface="Inter" panose="020B0502030000000004" pitchFamily="34" charset="0"/>
                  <a:ea typeface="Inter" panose="020B0502030000000004" pitchFamily="34" charset="0"/>
                  <a:cs typeface="Arial" panose="020B0604020202020204" pitchFamily="34" charset="0"/>
                </a:rPr>
                <a:t>Olio alimentare nel commercio al dettaglio svizzero</a:t>
              </a:r>
            </a:p>
            <a:p>
              <a:pPr marL="0" marR="0" lvl="0" indent="0" defTabSz="914400" eaLnBrk="1" fontAlgn="auto" latinLnBrk="0" hangingPunct="1">
                <a:lnSpc>
                  <a:spcPct val="120000"/>
                </a:lnSpc>
                <a:spcBef>
                  <a:spcPts val="300"/>
                </a:spcBef>
                <a:spcAft>
                  <a:spcPts val="600"/>
                </a:spcAft>
                <a:buClrTx/>
                <a:buSzTx/>
                <a:buFontTx/>
                <a:buNone/>
                <a:tabLst/>
                <a:defRPr/>
              </a:pPr>
              <a:r>
                <a:rPr kumimoji="0" lang="de-CH" sz="1150" b="1" i="0" u="none" strike="noStrike" kern="0" cap="none" spc="0" normalizeH="0" baseline="0" noProof="0">
                  <a:ln>
                    <a:noFill/>
                  </a:ln>
                  <a:solidFill>
                    <a:srgbClr val="AA8F1F"/>
                  </a:solidFill>
                  <a:effectLst/>
                  <a:uLnTx/>
                  <a:uFillTx/>
                  <a:latin typeface="Roboto" panose="02000000000000000000" pitchFamily="2" charset="0"/>
                  <a:ea typeface="Roboto" panose="02000000000000000000" pitchFamily="2" charset="0"/>
                  <a:cs typeface="Arial" panose="020B0604020202020204" pitchFamily="34" charset="0"/>
                </a:rPr>
                <a:t>Vendite e cifre d'affari degli oli alimentari</a:t>
              </a:r>
              <a:endParaRPr kumimoji="0" lang="de-CH" sz="6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CH" sz="115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Vendite in mio. l, prezzo medio in fr./l</a:t>
              </a:r>
            </a:p>
          </xdr:txBody>
        </xdr:sp>
        <xdr:cxnSp macro="">
          <xdr:nvCxnSpPr>
            <xdr:cNvPr id="21" name="Gerader Verbinder 20">
              <a:extLst>
                <a:ext uri="{FF2B5EF4-FFF2-40B4-BE49-F238E27FC236}">
                  <a16:creationId xmlns:a16="http://schemas.microsoft.com/office/drawing/2014/main" id="{D842833B-AF83-B9DC-E8C5-766E240515B4}"/>
                </a:ext>
              </a:extLst>
            </xdr:cNvPr>
            <xdr:cNvCxnSpPr/>
          </xdr:nvCxnSpPr>
          <xdr:spPr>
            <a:xfrm>
              <a:off x="2922487" y="1471254"/>
              <a:ext cx="545086" cy="0"/>
            </a:xfrm>
            <a:prstGeom prst="line">
              <a:avLst/>
            </a:prstGeom>
            <a:ln w="27686">
              <a:solidFill>
                <a:schemeClr val="tx1"/>
              </a:solidFill>
            </a:ln>
          </xdr:spPr>
          <xdr:style>
            <a:lnRef idx="1">
              <a:schemeClr val="accent1"/>
            </a:lnRef>
            <a:fillRef idx="0">
              <a:schemeClr val="accent1"/>
            </a:fillRef>
            <a:effectRef idx="0">
              <a:schemeClr val="accent1"/>
            </a:effectRef>
            <a:fontRef idx="minor">
              <a:schemeClr val="tx1"/>
            </a:fontRef>
          </xdr:style>
        </xdr:cxnSp>
      </xdr:grpSp>
      <xdr:graphicFrame macro="">
        <xdr:nvGraphicFramePr>
          <xdr:cNvPr id="19" name="Diagramm 18">
            <a:extLst>
              <a:ext uri="{FF2B5EF4-FFF2-40B4-BE49-F238E27FC236}">
                <a16:creationId xmlns:a16="http://schemas.microsoft.com/office/drawing/2014/main" id="{0485E768-CD87-7BA7-E897-91D060AEEFBB}"/>
              </a:ext>
            </a:extLst>
          </xdr:cNvPr>
          <xdr:cNvGraphicFramePr>
            <a:graphicFrameLocks/>
          </xdr:cNvGraphicFramePr>
        </xdr:nvGraphicFramePr>
        <xdr:xfrm>
          <a:off x="14117551" y="3573126"/>
          <a:ext cx="6071716" cy="227735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feld 2">
            <a:extLst>
              <a:ext uri="{FF2B5EF4-FFF2-40B4-BE49-F238E27FC236}">
                <a16:creationId xmlns:a16="http://schemas.microsoft.com/office/drawing/2014/main" id="{2F33F065-181B-02E0-A272-AB38B3CA5153}"/>
              </a:ext>
            </a:extLst>
          </xdr:cNvPr>
          <xdr:cNvSpPr txBox="1"/>
        </xdr:nvSpPr>
        <xdr:spPr>
          <a:xfrm>
            <a:off x="14139022" y="8856372"/>
            <a:ext cx="5791513" cy="459906"/>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a:lnSpc>
                <a:spcPct val="120000"/>
              </a:lnSpc>
            </a:pPr>
            <a:r>
              <a:rPr kumimoji="0" lang="de-CH" sz="1150" b="0" i="0" u="none" strike="noStrike" kern="0" cap="none" spc="0" normalizeH="0" baseline="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rPr>
              <a:t>Fonte: UFAG, Settore Dati agricoli e analisi del mercato; NielsenIQ Switzerland, Total Market Consumer/Retail Panel</a:t>
            </a:r>
          </a:p>
        </xdr:txBody>
      </xdr:sp>
      <xdr:sp macro="" textlink="">
        <xdr:nvSpPr>
          <xdr:cNvPr id="14" name="Textfeld 1">
            <a:extLst>
              <a:ext uri="{FF2B5EF4-FFF2-40B4-BE49-F238E27FC236}">
                <a16:creationId xmlns:a16="http://schemas.microsoft.com/office/drawing/2014/main" id="{F998D87F-7243-7709-F32D-7B7ADE60B54C}"/>
              </a:ext>
            </a:extLst>
          </xdr:cNvPr>
          <xdr:cNvSpPr txBox="1"/>
        </xdr:nvSpPr>
        <xdr:spPr>
          <a:xfrm>
            <a:off x="14207246" y="6017800"/>
            <a:ext cx="2713636" cy="356211"/>
          </a:xfrm>
          <a:prstGeom prst="rect">
            <a:avLst/>
          </a:prstGeom>
        </xdr:spPr>
        <xdr:txBody>
          <a:bodyPr wrap="square" lIns="0" r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CH" sz="1150" b="1">
                <a:latin typeface="Roboto" panose="02000000000000000000" pitchFamily="2" charset="0"/>
                <a:ea typeface="Roboto" panose="02000000000000000000" pitchFamily="2" charset="0"/>
                <a:cs typeface="Arial" panose="020B0604020202020204" pitchFamily="34" charset="0"/>
              </a:rPr>
              <a:t>Prezzo medio </a:t>
            </a:r>
            <a:r>
              <a:rPr lang="de-CH" sz="1150" b="0">
                <a:latin typeface="Roboto" panose="02000000000000000000" pitchFamily="2" charset="0"/>
                <a:ea typeface="Roboto" panose="02000000000000000000" pitchFamily="2" charset="0"/>
                <a:cs typeface="Arial" panose="020B0604020202020204" pitchFamily="34" charset="0"/>
              </a:rPr>
              <a:t>in</a:t>
            </a:r>
            <a:r>
              <a:rPr lang="de-CH" sz="1150" b="0" baseline="0">
                <a:latin typeface="Roboto" panose="02000000000000000000" pitchFamily="2" charset="0"/>
                <a:ea typeface="Roboto" panose="02000000000000000000" pitchFamily="2" charset="0"/>
                <a:cs typeface="Arial" panose="020B0604020202020204" pitchFamily="34" charset="0"/>
              </a:rPr>
              <a:t> fr./l</a:t>
            </a:r>
            <a:endParaRPr lang="de-CH" sz="1150" b="1">
              <a:latin typeface="Roboto" panose="02000000000000000000" pitchFamily="2" charset="0"/>
              <a:ea typeface="Roboto" panose="02000000000000000000" pitchFamily="2" charset="0"/>
              <a:cs typeface="Arial" panose="020B0604020202020204" pitchFamily="34" charset="0"/>
            </a:endParaRPr>
          </a:p>
        </xdr:txBody>
      </xdr:sp>
      <xdr:graphicFrame macro="">
        <xdr:nvGraphicFramePr>
          <xdr:cNvPr id="27" name="Report2">
            <a:extLst>
              <a:ext uri="{FF2B5EF4-FFF2-40B4-BE49-F238E27FC236}">
                <a16:creationId xmlns:a16="http://schemas.microsoft.com/office/drawing/2014/main" id="{589FC680-BDA4-1CB1-C30E-BCDE629ECBEF}"/>
              </a:ext>
            </a:extLst>
          </xdr:cNvPr>
          <xdr:cNvGraphicFramePr/>
        </xdr:nvGraphicFramePr>
        <xdr:xfrm>
          <a:off x="14082712" y="6286501"/>
          <a:ext cx="6076670" cy="2487705"/>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theme/theme1.xml><?xml version="1.0" encoding="utf-8"?>
<a:theme xmlns:a="http://schemas.openxmlformats.org/drawingml/2006/main" name="Office Theme">
  <a:themeElements>
    <a:clrScheme name="Farben Ölsaaten">
      <a:dk1>
        <a:sysClr val="windowText" lastClr="000000"/>
      </a:dk1>
      <a:lt1>
        <a:srgbClr val="FFFFFF"/>
      </a:lt1>
      <a:dk2>
        <a:srgbClr val="3F3F3F"/>
      </a:dk2>
      <a:lt2>
        <a:srgbClr val="F2F2F2"/>
      </a:lt2>
      <a:accent1>
        <a:srgbClr val="AA8F1F"/>
      </a:accent1>
      <a:accent2>
        <a:srgbClr val="F7EBB6"/>
      </a:accent2>
      <a:accent3>
        <a:srgbClr val="F2DE88"/>
      </a:accent3>
      <a:accent4>
        <a:srgbClr val="EDD15A"/>
      </a:accent4>
      <a:accent5>
        <a:srgbClr val="CBA816"/>
      </a:accent5>
      <a:accent6>
        <a:srgbClr val="939598"/>
      </a:accent6>
      <a:hlink>
        <a:srgbClr val="3F3F3F"/>
      </a:hlink>
      <a:folHlink>
        <a:srgbClr val="3F3F3F"/>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3:Z77"/>
  <sheetViews>
    <sheetView zoomScale="85" zoomScaleNormal="85" workbookViewId="0">
      <selection activeCell="N47" sqref="N47:R47"/>
    </sheetView>
  </sheetViews>
  <sheetFormatPr baseColWidth="10" defaultColWidth="9.140625" defaultRowHeight="15"/>
  <cols>
    <col min="1" max="1" width="11.42578125" style="1" customWidth="1"/>
    <col min="2" max="2" width="9.140625" style="1"/>
    <col min="3" max="3" width="11.5703125" style="1" customWidth="1"/>
    <col min="4" max="4" width="9.140625" style="1"/>
    <col min="5" max="5" width="21.140625" style="1" customWidth="1"/>
    <col min="6" max="6" width="13.5703125" style="1" customWidth="1"/>
    <col min="7" max="7" width="0.42578125" style="1" customWidth="1"/>
    <col min="8" max="10" width="10.85546875" style="1" customWidth="1"/>
    <col min="11" max="11" width="21.140625" style="1" customWidth="1"/>
    <col min="12" max="12" width="12.7109375" style="1" customWidth="1"/>
    <col min="13" max="13" width="0.42578125" style="1" customWidth="1"/>
    <col min="14" max="16" width="10.85546875" style="1" customWidth="1"/>
    <col min="17" max="17" width="19.7109375" style="1" customWidth="1"/>
    <col min="18" max="18" width="11.7109375" style="1" customWidth="1"/>
    <col min="19" max="19" width="0.42578125" style="1" customWidth="1"/>
    <col min="20" max="22" width="11" style="1" customWidth="1"/>
    <col min="23" max="23" width="21.140625" style="1" customWidth="1"/>
    <col min="24" max="24" width="10.140625" style="1" bestFit="1" customWidth="1"/>
    <col min="25" max="16384" width="9.140625" style="1"/>
  </cols>
  <sheetData>
    <row r="13" spans="1:24" s="5" customFormat="1">
      <c r="A13" s="2" t="s">
        <v>27</v>
      </c>
      <c r="B13" s="3"/>
      <c r="C13" s="29"/>
      <c r="D13" s="114"/>
      <c r="E13" s="3"/>
      <c r="F13" s="3"/>
      <c r="G13" s="3"/>
      <c r="H13" s="3"/>
      <c r="I13" s="29"/>
      <c r="J13" s="114"/>
      <c r="K13" s="29"/>
      <c r="L13" s="112"/>
      <c r="M13" s="4"/>
      <c r="N13" s="29"/>
      <c r="O13" s="3"/>
      <c r="P13" s="3"/>
      <c r="Q13" s="3"/>
      <c r="R13" s="3"/>
      <c r="S13" s="3"/>
      <c r="T13" s="3"/>
      <c r="U13" s="3"/>
      <c r="V13" s="29"/>
      <c r="W13" s="3"/>
    </row>
    <row r="14" spans="1:24" s="5" customFormat="1" ht="3" customHeight="1">
      <c r="A14" s="6"/>
      <c r="B14" s="6"/>
      <c r="C14" s="6"/>
      <c r="D14" s="6"/>
      <c r="E14" s="6"/>
      <c r="F14" s="6"/>
      <c r="G14" s="6"/>
      <c r="H14" s="6"/>
      <c r="I14" s="6"/>
      <c r="J14" s="6"/>
      <c r="K14" s="6"/>
      <c r="L14" s="6"/>
      <c r="M14" s="6"/>
      <c r="N14" s="6"/>
      <c r="O14" s="6"/>
      <c r="P14" s="6"/>
      <c r="Q14" s="6"/>
      <c r="R14" s="6"/>
      <c r="S14" s="6"/>
      <c r="T14" s="6"/>
      <c r="U14" s="6"/>
      <c r="V14" s="6"/>
      <c r="W14" s="6"/>
      <c r="X14" s="6"/>
    </row>
    <row r="15" spans="1:24" s="5" customFormat="1">
      <c r="A15" s="7"/>
      <c r="B15" s="126" t="s">
        <v>28</v>
      </c>
      <c r="C15" s="126"/>
      <c r="D15" s="126"/>
      <c r="E15" s="126"/>
      <c r="F15" s="126"/>
      <c r="G15" s="6"/>
      <c r="H15" s="126" t="s">
        <v>29</v>
      </c>
      <c r="I15" s="126"/>
      <c r="J15" s="126"/>
      <c r="K15" s="126"/>
      <c r="L15" s="126"/>
      <c r="M15" s="6"/>
      <c r="N15" s="126" t="s">
        <v>35</v>
      </c>
      <c r="O15" s="126"/>
      <c r="P15" s="126"/>
      <c r="Q15" s="126"/>
      <c r="R15" s="126"/>
      <c r="S15" s="6"/>
      <c r="T15" s="126" t="s">
        <v>38</v>
      </c>
      <c r="U15" s="126"/>
      <c r="V15" s="126"/>
      <c r="W15" s="126"/>
      <c r="X15" s="126"/>
    </row>
    <row r="16" spans="1:24" s="5" customFormat="1">
      <c r="A16" s="7"/>
      <c r="B16" s="127" t="s">
        <v>30</v>
      </c>
      <c r="C16" s="127"/>
      <c r="D16" s="127"/>
      <c r="E16" s="128" t="s">
        <v>37</v>
      </c>
      <c r="F16" s="128"/>
      <c r="G16" s="6"/>
      <c r="H16" s="127" t="s">
        <v>30</v>
      </c>
      <c r="I16" s="127"/>
      <c r="J16" s="127"/>
      <c r="K16" s="128" t="s">
        <v>37</v>
      </c>
      <c r="L16" s="128"/>
      <c r="M16" s="6"/>
      <c r="N16" s="127" t="s">
        <v>30</v>
      </c>
      <c r="O16" s="127"/>
      <c r="P16" s="127"/>
      <c r="Q16" s="128" t="s">
        <v>37</v>
      </c>
      <c r="R16" s="128"/>
      <c r="S16" s="6"/>
      <c r="T16" s="127" t="s">
        <v>30</v>
      </c>
      <c r="U16" s="127"/>
      <c r="V16" s="127"/>
      <c r="W16" s="128" t="s">
        <v>37</v>
      </c>
      <c r="X16" s="128"/>
    </row>
    <row r="17" spans="1:25" s="5" customFormat="1" ht="30">
      <c r="A17" s="121" t="s">
        <v>36</v>
      </c>
      <c r="B17" s="10" t="s">
        <v>31</v>
      </c>
      <c r="C17" s="11" t="s">
        <v>32</v>
      </c>
      <c r="D17" s="12" t="s">
        <v>33</v>
      </c>
      <c r="E17" s="10" t="s">
        <v>31</v>
      </c>
      <c r="F17" s="10" t="s">
        <v>34</v>
      </c>
      <c r="G17" s="6"/>
      <c r="H17" s="120" t="s">
        <v>31</v>
      </c>
      <c r="I17" s="11" t="s">
        <v>32</v>
      </c>
      <c r="J17" s="12" t="s">
        <v>33</v>
      </c>
      <c r="K17" s="10" t="s">
        <v>31</v>
      </c>
      <c r="L17" s="10" t="s">
        <v>34</v>
      </c>
      <c r="M17" s="6"/>
      <c r="N17" s="10" t="s">
        <v>31</v>
      </c>
      <c r="O17" s="11" t="s">
        <v>32</v>
      </c>
      <c r="P17" s="12" t="s">
        <v>33</v>
      </c>
      <c r="Q17" s="10" t="s">
        <v>0</v>
      </c>
      <c r="R17" s="10" t="s">
        <v>1</v>
      </c>
      <c r="S17" s="6"/>
      <c r="T17" s="10" t="s">
        <v>31</v>
      </c>
      <c r="U17" s="11" t="s">
        <v>32</v>
      </c>
      <c r="V17" s="12" t="s">
        <v>33</v>
      </c>
      <c r="W17" s="10" t="s">
        <v>31</v>
      </c>
      <c r="X17" s="10" t="s">
        <v>34</v>
      </c>
    </row>
    <row r="18" spans="1:25" s="5" customFormat="1">
      <c r="A18" s="7">
        <v>2025</v>
      </c>
      <c r="B18" s="13">
        <f>H18+N18+T18</f>
        <v>33855</v>
      </c>
      <c r="C18" s="13">
        <f>I18+O18+U18</f>
        <v>13090</v>
      </c>
      <c r="D18" s="13">
        <f>J18+P18+V18</f>
        <v>2912</v>
      </c>
      <c r="E18" s="14">
        <v>117328</v>
      </c>
      <c r="F18" s="15">
        <f>E18/E19-1</f>
        <v>0.19313374552554508</v>
      </c>
      <c r="G18" s="6"/>
      <c r="H18" s="13">
        <v>22950</v>
      </c>
      <c r="I18" s="13">
        <v>6491</v>
      </c>
      <c r="J18" s="13">
        <v>581</v>
      </c>
      <c r="K18" s="14">
        <v>83377</v>
      </c>
      <c r="L18" s="15">
        <f t="shared" ref="L18:L21" si="0">K18/K19-1</f>
        <v>0.12013165849398799</v>
      </c>
      <c r="M18" s="6"/>
      <c r="N18" s="13">
        <v>7494</v>
      </c>
      <c r="O18" s="13">
        <v>6599</v>
      </c>
      <c r="P18" s="13">
        <v>785</v>
      </c>
      <c r="Q18" s="14">
        <v>23799</v>
      </c>
      <c r="R18" s="15">
        <f t="shared" ref="R18:R21" si="1">Q18/Q19-1</f>
        <v>0.49820585457979227</v>
      </c>
      <c r="S18" s="6"/>
      <c r="T18" s="13">
        <v>3411</v>
      </c>
      <c r="U18" s="13">
        <v>0</v>
      </c>
      <c r="V18" s="13">
        <v>1546</v>
      </c>
      <c r="W18" s="14">
        <v>9531</v>
      </c>
      <c r="X18" s="15">
        <f>W18/W19-1</f>
        <v>0.27436823104693131</v>
      </c>
      <c r="Y18" s="16"/>
    </row>
    <row r="19" spans="1:25" s="5" customFormat="1">
      <c r="A19" s="7">
        <v>2024</v>
      </c>
      <c r="B19" s="13">
        <f t="shared" ref="B19:D34" si="2">H19+N19+T19</f>
        <v>34859</v>
      </c>
      <c r="C19" s="13">
        <f t="shared" si="2"/>
        <v>12131</v>
      </c>
      <c r="D19" s="13">
        <f t="shared" si="2"/>
        <v>2840</v>
      </c>
      <c r="E19" s="13">
        <v>98336</v>
      </c>
      <c r="F19" s="15">
        <f t="shared" ref="F19:F21" si="3">E19/E20-1</f>
        <v>-8.7063891416157557E-2</v>
      </c>
      <c r="G19" s="6"/>
      <c r="H19" s="13">
        <v>24329</v>
      </c>
      <c r="I19" s="13">
        <v>5699</v>
      </c>
      <c r="J19" s="13">
        <v>497</v>
      </c>
      <c r="K19" s="13">
        <v>74435</v>
      </c>
      <c r="L19" s="15">
        <f t="shared" si="0"/>
        <v>-9.5466089851867109E-2</v>
      </c>
      <c r="M19" s="6"/>
      <c r="N19" s="13">
        <v>7252</v>
      </c>
      <c r="O19" s="13">
        <v>6432</v>
      </c>
      <c r="P19" s="13">
        <v>858</v>
      </c>
      <c r="Q19" s="13">
        <v>15885</v>
      </c>
      <c r="R19" s="15">
        <f t="shared" si="1"/>
        <v>-0.11321386702394909</v>
      </c>
      <c r="S19" s="6"/>
      <c r="T19" s="13">
        <v>3278</v>
      </c>
      <c r="U19" s="13">
        <v>0</v>
      </c>
      <c r="V19" s="13">
        <v>1485</v>
      </c>
      <c r="W19" s="13">
        <v>7479</v>
      </c>
      <c r="X19" s="15">
        <f t="shared" ref="X19:X21" si="4">W19/W20-1</f>
        <v>7.6269966901712394E-2</v>
      </c>
      <c r="Y19" s="16"/>
    </row>
    <row r="20" spans="1:25" s="5" customFormat="1">
      <c r="A20" s="7">
        <v>2023</v>
      </c>
      <c r="B20" s="13">
        <f t="shared" si="2"/>
        <v>34682</v>
      </c>
      <c r="C20" s="13">
        <f t="shared" si="2"/>
        <v>11252</v>
      </c>
      <c r="D20" s="13">
        <f t="shared" si="2"/>
        <v>2453</v>
      </c>
      <c r="E20" s="13">
        <v>107714</v>
      </c>
      <c r="F20" s="15">
        <f t="shared" si="3"/>
        <v>-4.8513329682172368E-2</v>
      </c>
      <c r="G20" s="6"/>
      <c r="H20" s="13">
        <v>25253</v>
      </c>
      <c r="I20" s="13">
        <v>5694</v>
      </c>
      <c r="J20" s="13">
        <v>420</v>
      </c>
      <c r="K20" s="13">
        <v>82291</v>
      </c>
      <c r="L20" s="15">
        <f t="shared" si="0"/>
        <v>-0.10610586688971202</v>
      </c>
      <c r="M20" s="6"/>
      <c r="N20" s="13">
        <v>6342</v>
      </c>
      <c r="O20" s="13">
        <v>5558</v>
      </c>
      <c r="P20" s="13">
        <v>735</v>
      </c>
      <c r="Q20" s="13">
        <v>17913</v>
      </c>
      <c r="R20" s="15">
        <f t="shared" si="1"/>
        <v>0.25926186291739906</v>
      </c>
      <c r="S20" s="6"/>
      <c r="T20" s="13">
        <v>3087</v>
      </c>
      <c r="U20" s="13">
        <v>0</v>
      </c>
      <c r="V20" s="13">
        <v>1298</v>
      </c>
      <c r="W20" s="13">
        <v>6949</v>
      </c>
      <c r="X20" s="15">
        <f t="shared" si="4"/>
        <v>0.12534412955465579</v>
      </c>
      <c r="Y20" s="16"/>
    </row>
    <row r="21" spans="1:25" s="5" customFormat="1">
      <c r="A21" s="7">
        <v>2022</v>
      </c>
      <c r="B21" s="13">
        <f t="shared" si="2"/>
        <v>33018</v>
      </c>
      <c r="C21" s="13">
        <f t="shared" si="2"/>
        <v>9222</v>
      </c>
      <c r="D21" s="13">
        <f t="shared" si="2"/>
        <v>2248</v>
      </c>
      <c r="E21" s="13">
        <v>113206</v>
      </c>
      <c r="F21" s="15">
        <f t="shared" si="3"/>
        <v>0.19725027761620217</v>
      </c>
      <c r="G21" s="6"/>
      <c r="H21" s="13">
        <v>24915</v>
      </c>
      <c r="I21" s="13">
        <v>4494</v>
      </c>
      <c r="J21" s="13">
        <v>426</v>
      </c>
      <c r="K21" s="13">
        <v>92059</v>
      </c>
      <c r="L21" s="15">
        <f t="shared" si="0"/>
        <v>0.19510580293392188</v>
      </c>
      <c r="M21" s="6"/>
      <c r="N21" s="13">
        <v>5200</v>
      </c>
      <c r="O21" s="13">
        <v>4728</v>
      </c>
      <c r="P21" s="13">
        <v>564</v>
      </c>
      <c r="Q21" s="13">
        <v>14225</v>
      </c>
      <c r="R21" s="15">
        <f t="shared" si="1"/>
        <v>0.27670077185424513</v>
      </c>
      <c r="S21" s="6"/>
      <c r="T21" s="13">
        <v>2903</v>
      </c>
      <c r="U21" s="13">
        <v>0</v>
      </c>
      <c r="V21" s="13">
        <v>1258</v>
      </c>
      <c r="W21" s="13">
        <v>6175</v>
      </c>
      <c r="X21" s="15">
        <f t="shared" si="4"/>
        <v>5.8813443072702309E-2</v>
      </c>
      <c r="Y21" s="16"/>
    </row>
    <row r="22" spans="1:25" s="5" customFormat="1" ht="15" customHeight="1">
      <c r="A22" s="7">
        <v>2021</v>
      </c>
      <c r="B22" s="13">
        <f t="shared" si="2"/>
        <v>31913</v>
      </c>
      <c r="C22" s="13">
        <f t="shared" si="2"/>
        <v>9080</v>
      </c>
      <c r="D22" s="13">
        <f t="shared" si="2"/>
        <v>1878</v>
      </c>
      <c r="E22" s="13">
        <v>94555</v>
      </c>
      <c r="F22" s="15">
        <f>E22/E23-1</f>
        <v>-0.10864441930618396</v>
      </c>
      <c r="G22" s="6"/>
      <c r="H22" s="13">
        <v>24853</v>
      </c>
      <c r="I22" s="13">
        <v>4701</v>
      </c>
      <c r="J22" s="13">
        <v>453</v>
      </c>
      <c r="K22" s="13">
        <v>77030</v>
      </c>
      <c r="L22" s="15">
        <f>K22/K23-1</f>
        <v>-0.12548391857679686</v>
      </c>
      <c r="M22" s="6"/>
      <c r="N22" s="13">
        <v>4811</v>
      </c>
      <c r="O22" s="13">
        <v>4379</v>
      </c>
      <c r="P22" s="13">
        <v>502</v>
      </c>
      <c r="Q22" s="13">
        <v>11142</v>
      </c>
      <c r="R22" s="15">
        <f>Q22/Q23-1</f>
        <v>-9.3630521434962977E-2</v>
      </c>
      <c r="S22" s="6"/>
      <c r="T22" s="13">
        <v>2249</v>
      </c>
      <c r="U22" s="13">
        <v>0</v>
      </c>
      <c r="V22" s="13">
        <v>923</v>
      </c>
      <c r="W22" s="13">
        <v>5832</v>
      </c>
      <c r="X22" s="15">
        <f>W22/W23-1</f>
        <v>0.11149228130360211</v>
      </c>
      <c r="Y22" s="16"/>
    </row>
    <row r="23" spans="1:25" s="5" customFormat="1" ht="15" customHeight="1">
      <c r="A23" s="7">
        <v>2020</v>
      </c>
      <c r="B23" s="13">
        <f t="shared" si="2"/>
        <v>30955</v>
      </c>
      <c r="C23" s="13">
        <f t="shared" si="2"/>
        <v>8991</v>
      </c>
      <c r="D23" s="13">
        <f t="shared" si="2"/>
        <v>1445</v>
      </c>
      <c r="E23" s="13">
        <v>106080</v>
      </c>
      <c r="F23" s="15">
        <f>E23/E24-1</f>
        <v>0.16087941430744479</v>
      </c>
      <c r="G23" s="6"/>
      <c r="H23" s="13">
        <v>24424</v>
      </c>
      <c r="I23" s="13">
        <v>4925</v>
      </c>
      <c r="J23" s="13">
        <v>361</v>
      </c>
      <c r="K23" s="13">
        <v>88083</v>
      </c>
      <c r="L23" s="15">
        <f>K23/K24-1</f>
        <v>0.29833586368527332</v>
      </c>
      <c r="M23" s="6"/>
      <c r="N23" s="13">
        <v>4489</v>
      </c>
      <c r="O23" s="13">
        <v>4066</v>
      </c>
      <c r="P23" s="13">
        <v>343</v>
      </c>
      <c r="Q23" s="13">
        <v>12293</v>
      </c>
      <c r="R23" s="15">
        <f>Q23/Q24-1</f>
        <v>-0.30548022598870062</v>
      </c>
      <c r="S23" s="6"/>
      <c r="T23" s="13">
        <v>2042</v>
      </c>
      <c r="U23" s="13">
        <v>0</v>
      </c>
      <c r="V23" s="13">
        <v>741</v>
      </c>
      <c r="W23" s="13">
        <v>5247</v>
      </c>
      <c r="X23" s="15">
        <f>W23/W24-1</f>
        <v>-1.925233644859814E-2</v>
      </c>
      <c r="Y23" s="16"/>
    </row>
    <row r="24" spans="1:25" s="5" customFormat="1" ht="15" customHeight="1">
      <c r="A24" s="7">
        <v>2019</v>
      </c>
      <c r="B24" s="13">
        <f t="shared" si="2"/>
        <v>30231</v>
      </c>
      <c r="C24" s="13">
        <f t="shared" si="2"/>
        <v>10348</v>
      </c>
      <c r="D24" s="13">
        <f t="shared" si="2"/>
        <v>1067</v>
      </c>
      <c r="E24" s="13">
        <v>91379</v>
      </c>
      <c r="F24" s="15">
        <f>E24/E25-1</f>
        <v>-6.9697123950114515E-2</v>
      </c>
      <c r="G24" s="6"/>
      <c r="H24" s="13">
        <v>22631</v>
      </c>
      <c r="I24" s="13">
        <v>5200</v>
      </c>
      <c r="J24" s="13">
        <v>345</v>
      </c>
      <c r="K24" s="13">
        <v>67843</v>
      </c>
      <c r="L24" s="15">
        <f>K24/K25-1</f>
        <v>-0.12435788223753841</v>
      </c>
      <c r="M24" s="6"/>
      <c r="N24" s="13">
        <v>5869</v>
      </c>
      <c r="O24" s="13">
        <v>5148</v>
      </c>
      <c r="P24" s="13">
        <v>280</v>
      </c>
      <c r="Q24" s="13">
        <v>17700</v>
      </c>
      <c r="R24" s="15">
        <f>Q24/Q25-1</f>
        <v>7.1882759038333521E-2</v>
      </c>
      <c r="S24" s="6"/>
      <c r="T24" s="13">
        <v>1731</v>
      </c>
      <c r="U24" s="13">
        <v>0</v>
      </c>
      <c r="V24" s="13">
        <v>442</v>
      </c>
      <c r="W24" s="13">
        <v>5350</v>
      </c>
      <c r="X24" s="15">
        <f>W24/W25-1</f>
        <v>0.43048128342245984</v>
      </c>
      <c r="Y24" s="16"/>
    </row>
    <row r="25" spans="1:25" s="17" customFormat="1" ht="15" customHeight="1">
      <c r="A25" s="7">
        <v>2018</v>
      </c>
      <c r="B25" s="13">
        <f t="shared" si="2"/>
        <v>29830</v>
      </c>
      <c r="C25" s="13">
        <f t="shared" si="2"/>
        <v>10593</v>
      </c>
      <c r="D25" s="13">
        <f t="shared" si="2"/>
        <v>835</v>
      </c>
      <c r="E25" s="13">
        <v>98225</v>
      </c>
      <c r="F25" s="15">
        <f t="shared" ref="F25:F31" si="5">E25/E26-1</f>
        <v>-1.9661659763461237E-2</v>
      </c>
      <c r="G25" s="6"/>
      <c r="H25" s="13">
        <v>22663</v>
      </c>
      <c r="I25" s="13">
        <v>5986</v>
      </c>
      <c r="J25" s="13">
        <v>320</v>
      </c>
      <c r="K25" s="13">
        <v>77478</v>
      </c>
      <c r="L25" s="15">
        <f>K25/K26-1</f>
        <v>-1.7265371334329593E-3</v>
      </c>
      <c r="M25" s="6"/>
      <c r="N25" s="13">
        <v>5351</v>
      </c>
      <c r="O25" s="13">
        <v>4607</v>
      </c>
      <c r="P25" s="13">
        <v>211</v>
      </c>
      <c r="Q25" s="13">
        <v>16513</v>
      </c>
      <c r="R25" s="15">
        <f>Q25/Q26-1</f>
        <v>3.8908140312481354E-3</v>
      </c>
      <c r="S25" s="6"/>
      <c r="T25" s="13">
        <v>1816</v>
      </c>
      <c r="U25" s="13">
        <v>0</v>
      </c>
      <c r="V25" s="13">
        <v>304</v>
      </c>
      <c r="W25" s="13">
        <v>3740</v>
      </c>
      <c r="X25" s="15">
        <f>W25/W26-1</f>
        <v>-0.33711449840482099</v>
      </c>
      <c r="Y25" s="16"/>
    </row>
    <row r="26" spans="1:25" s="5" customFormat="1" ht="15" customHeight="1">
      <c r="A26" s="7">
        <v>2017</v>
      </c>
      <c r="B26" s="13">
        <f t="shared" si="2"/>
        <v>27243</v>
      </c>
      <c r="C26" s="13">
        <f t="shared" si="2"/>
        <v>9694</v>
      </c>
      <c r="D26" s="13">
        <f t="shared" si="2"/>
        <v>811</v>
      </c>
      <c r="E26" s="13">
        <v>100195</v>
      </c>
      <c r="F26" s="15">
        <f t="shared" si="5"/>
        <v>0.11635395311525087</v>
      </c>
      <c r="G26" s="6"/>
      <c r="H26" s="13">
        <v>20321</v>
      </c>
      <c r="I26" s="13">
        <v>5203</v>
      </c>
      <c r="J26" s="13">
        <v>327</v>
      </c>
      <c r="K26" s="13">
        <v>77612</v>
      </c>
      <c r="L26" s="15">
        <f t="shared" ref="K26:L42" si="6">K26/K27-1</f>
        <v>7.9443671766342039E-2</v>
      </c>
      <c r="M26" s="6"/>
      <c r="N26" s="13">
        <v>5215</v>
      </c>
      <c r="O26" s="13">
        <v>4491</v>
      </c>
      <c r="P26" s="13">
        <v>202</v>
      </c>
      <c r="Q26" s="13">
        <v>16449</v>
      </c>
      <c r="R26" s="15">
        <f t="shared" ref="R26:R31" si="7">Q26/Q27-1</f>
        <v>0.26530769230769224</v>
      </c>
      <c r="S26" s="6"/>
      <c r="T26" s="13">
        <v>1707</v>
      </c>
      <c r="U26" s="13">
        <v>0</v>
      </c>
      <c r="V26" s="13">
        <v>282</v>
      </c>
      <c r="W26" s="13">
        <v>5642</v>
      </c>
      <c r="X26" s="15">
        <f t="shared" ref="X26:X31" si="8">W26/W27-1</f>
        <v>0.25377777777777788</v>
      </c>
      <c r="Y26" s="16"/>
    </row>
    <row r="27" spans="1:25" s="18" customFormat="1" ht="15" customHeight="1">
      <c r="A27" s="7">
        <v>2016</v>
      </c>
      <c r="B27" s="13">
        <f t="shared" si="2"/>
        <v>27563</v>
      </c>
      <c r="C27" s="13">
        <f t="shared" si="2"/>
        <v>8782</v>
      </c>
      <c r="D27" s="13">
        <f t="shared" si="2"/>
        <v>816</v>
      </c>
      <c r="E27" s="13">
        <v>89752</v>
      </c>
      <c r="F27" s="15">
        <f t="shared" si="5"/>
        <v>-0.11294722277129865</v>
      </c>
      <c r="G27" s="6"/>
      <c r="H27" s="13">
        <v>20930</v>
      </c>
      <c r="I27" s="13">
        <v>4666</v>
      </c>
      <c r="J27" s="13">
        <v>278</v>
      </c>
      <c r="K27" s="13">
        <v>71900</v>
      </c>
      <c r="L27" s="15">
        <f t="shared" si="6"/>
        <v>-0.17360121373729942</v>
      </c>
      <c r="M27" s="6"/>
      <c r="N27" s="13">
        <v>4856</v>
      </c>
      <c r="O27" s="13">
        <v>4116</v>
      </c>
      <c r="P27" s="13">
        <v>155</v>
      </c>
      <c r="Q27" s="13">
        <v>13000</v>
      </c>
      <c r="R27" s="15">
        <f t="shared" si="7"/>
        <v>0.32802124833997337</v>
      </c>
      <c r="S27" s="6"/>
      <c r="T27" s="13">
        <v>1777</v>
      </c>
      <c r="U27" s="13">
        <v>0</v>
      </c>
      <c r="V27" s="13">
        <v>383</v>
      </c>
      <c r="W27" s="13">
        <v>4500</v>
      </c>
      <c r="X27" s="15">
        <f t="shared" si="8"/>
        <v>0.110014800197336</v>
      </c>
      <c r="Y27" s="16"/>
    </row>
    <row r="28" spans="1:25" s="5" customFormat="1" ht="15" customHeight="1">
      <c r="A28" s="7">
        <v>2015</v>
      </c>
      <c r="B28" s="13">
        <f t="shared" si="2"/>
        <v>29626</v>
      </c>
      <c r="C28" s="13">
        <f t="shared" si="2"/>
        <v>8068</v>
      </c>
      <c r="D28" s="13">
        <f t="shared" si="2"/>
        <v>747</v>
      </c>
      <c r="E28" s="13">
        <v>101180</v>
      </c>
      <c r="F28" s="15">
        <f t="shared" si="5"/>
        <v>-6.2644753664004793E-2</v>
      </c>
      <c r="G28" s="6"/>
      <c r="H28" s="13">
        <v>23366</v>
      </c>
      <c r="I28" s="13">
        <v>4397</v>
      </c>
      <c r="J28" s="13">
        <v>181</v>
      </c>
      <c r="K28" s="13">
        <v>87004</v>
      </c>
      <c r="L28" s="15">
        <f t="shared" si="6"/>
        <v>-7.3883655330246434E-2</v>
      </c>
      <c r="M28" s="6"/>
      <c r="N28" s="13">
        <v>4531</v>
      </c>
      <c r="O28" s="13">
        <v>3671</v>
      </c>
      <c r="P28" s="13">
        <v>280</v>
      </c>
      <c r="Q28" s="13">
        <v>9789</v>
      </c>
      <c r="R28" s="15">
        <f t="shared" si="7"/>
        <v>6.0637204522095978E-3</v>
      </c>
      <c r="S28" s="6"/>
      <c r="T28" s="13">
        <v>1729</v>
      </c>
      <c r="U28" s="13">
        <v>0</v>
      </c>
      <c r="V28" s="13">
        <v>286</v>
      </c>
      <c r="W28" s="13">
        <v>4054</v>
      </c>
      <c r="X28" s="15">
        <f t="shared" si="8"/>
        <v>4.4307058217413653E-2</v>
      </c>
      <c r="Y28" s="16"/>
    </row>
    <row r="29" spans="1:25" s="5" customFormat="1" ht="15" customHeight="1">
      <c r="A29" s="7">
        <v>2014</v>
      </c>
      <c r="B29" s="13">
        <f t="shared" si="2"/>
        <v>28488</v>
      </c>
      <c r="C29" s="13">
        <f t="shared" si="2"/>
        <v>6440</v>
      </c>
      <c r="D29" s="13">
        <f t="shared" si="2"/>
        <v>533</v>
      </c>
      <c r="E29" s="13">
        <v>107942</v>
      </c>
      <c r="F29" s="15">
        <f>E29/E30-1</f>
        <v>0.26693380469815531</v>
      </c>
      <c r="G29" s="6"/>
      <c r="H29" s="13">
        <v>23078</v>
      </c>
      <c r="I29" s="13">
        <v>3331</v>
      </c>
      <c r="J29" s="13">
        <v>150</v>
      </c>
      <c r="K29" s="13">
        <v>93945</v>
      </c>
      <c r="L29" s="15">
        <f t="shared" si="6"/>
        <v>0.29560725082195116</v>
      </c>
      <c r="M29" s="6"/>
      <c r="N29" s="13">
        <v>3912</v>
      </c>
      <c r="O29" s="13">
        <v>3109</v>
      </c>
      <c r="P29" s="13">
        <v>215</v>
      </c>
      <c r="Q29" s="13">
        <v>9730</v>
      </c>
      <c r="R29" s="15">
        <f t="shared" si="7"/>
        <v>0.12602708019905107</v>
      </c>
      <c r="S29" s="6"/>
      <c r="T29" s="13">
        <v>1498</v>
      </c>
      <c r="U29" s="13">
        <v>0</v>
      </c>
      <c r="V29" s="13">
        <v>168</v>
      </c>
      <c r="W29" s="13">
        <v>3882</v>
      </c>
      <c r="X29" s="15">
        <f t="shared" si="8"/>
        <v>9.2597804672108097E-2</v>
      </c>
      <c r="Y29" s="16"/>
    </row>
    <row r="30" spans="1:25" s="5" customFormat="1" ht="15" customHeight="1">
      <c r="A30" s="7">
        <v>2013</v>
      </c>
      <c r="B30" s="13">
        <f t="shared" si="2"/>
        <v>27116</v>
      </c>
      <c r="C30" s="13">
        <f t="shared" si="2"/>
        <v>2759</v>
      </c>
      <c r="D30" s="13">
        <f t="shared" si="2"/>
        <v>383</v>
      </c>
      <c r="E30" s="13">
        <v>85199.4</v>
      </c>
      <c r="F30" s="15">
        <f t="shared" si="5"/>
        <v>4.2462283889439512E-2</v>
      </c>
      <c r="G30" s="6"/>
      <c r="H30" s="13">
        <v>21784</v>
      </c>
      <c r="I30" s="13">
        <v>2759</v>
      </c>
      <c r="J30" s="13">
        <v>124</v>
      </c>
      <c r="K30" s="13">
        <v>72510.399999999994</v>
      </c>
      <c r="L30" s="15">
        <f t="shared" si="6"/>
        <v>5.1225770909143487E-2</v>
      </c>
      <c r="M30" s="6"/>
      <c r="N30" s="13">
        <v>3925</v>
      </c>
      <c r="O30" s="13">
        <v>0</v>
      </c>
      <c r="P30" s="13">
        <v>143</v>
      </c>
      <c r="Q30" s="13">
        <v>8641</v>
      </c>
      <c r="R30" s="15">
        <f t="shared" si="7"/>
        <v>-6.5635813148788968E-2</v>
      </c>
      <c r="S30" s="6"/>
      <c r="T30" s="13">
        <v>1407</v>
      </c>
      <c r="U30" s="13">
        <v>0</v>
      </c>
      <c r="V30" s="13">
        <v>116</v>
      </c>
      <c r="W30" s="13">
        <v>3553</v>
      </c>
      <c r="X30" s="15">
        <f t="shared" si="8"/>
        <v>0.16491803278688533</v>
      </c>
      <c r="Y30" s="16"/>
    </row>
    <row r="31" spans="1:25" s="19" customFormat="1" ht="15" customHeight="1">
      <c r="A31" s="7">
        <v>2012</v>
      </c>
      <c r="B31" s="13">
        <f t="shared" si="2"/>
        <v>25937</v>
      </c>
      <c r="C31" s="13">
        <f t="shared" si="2"/>
        <v>2756</v>
      </c>
      <c r="D31" s="13">
        <f t="shared" si="2"/>
        <v>271</v>
      </c>
      <c r="E31" s="13">
        <v>81729</v>
      </c>
      <c r="F31" s="15">
        <f t="shared" si="5"/>
        <v>-6.7244153798746931E-2</v>
      </c>
      <c r="G31" s="6"/>
      <c r="H31" s="13">
        <v>21317</v>
      </c>
      <c r="I31" s="13">
        <v>2756</v>
      </c>
      <c r="J31" s="13">
        <v>124</v>
      </c>
      <c r="K31" s="13">
        <v>68977</v>
      </c>
      <c r="L31" s="15">
        <f t="shared" si="6"/>
        <v>-6.7878378378378401E-2</v>
      </c>
      <c r="M31" s="6"/>
      <c r="N31" s="13">
        <v>3532</v>
      </c>
      <c r="O31" s="13">
        <v>0</v>
      </c>
      <c r="P31" s="13">
        <v>84</v>
      </c>
      <c r="Q31" s="13">
        <v>9248</v>
      </c>
      <c r="R31" s="15">
        <f t="shared" si="7"/>
        <v>-6.5858585858585839E-2</v>
      </c>
      <c r="S31" s="6"/>
      <c r="T31" s="13">
        <v>1088</v>
      </c>
      <c r="U31" s="13">
        <v>0</v>
      </c>
      <c r="V31" s="13">
        <v>63</v>
      </c>
      <c r="W31" s="13">
        <v>3050</v>
      </c>
      <c r="X31" s="15">
        <f t="shared" si="8"/>
        <v>-7.5757575757575801E-2</v>
      </c>
      <c r="Y31" s="16"/>
    </row>
    <row r="32" spans="1:25" s="5" customFormat="1" ht="14.1" customHeight="1">
      <c r="A32" s="7">
        <v>2011</v>
      </c>
      <c r="B32" s="13">
        <f t="shared" si="2"/>
        <v>25721</v>
      </c>
      <c r="C32" s="13">
        <f t="shared" si="2"/>
        <v>2912</v>
      </c>
      <c r="D32" s="13">
        <f t="shared" si="2"/>
        <v>288</v>
      </c>
      <c r="E32" s="13">
        <v>87621</v>
      </c>
      <c r="F32" s="15">
        <f>E32/D33-1</f>
        <v>7.4102677258017113E-2</v>
      </c>
      <c r="G32" s="6"/>
      <c r="H32" s="13">
        <v>21308</v>
      </c>
      <c r="I32" s="13">
        <v>2912</v>
      </c>
      <c r="J32" s="13">
        <v>181</v>
      </c>
      <c r="K32" s="13">
        <v>74000</v>
      </c>
      <c r="L32" s="15">
        <f>K32/J33-1</f>
        <v>8.9837997054491803E-2</v>
      </c>
      <c r="M32" s="6"/>
      <c r="N32" s="13">
        <v>3289</v>
      </c>
      <c r="O32" s="13">
        <v>0</v>
      </c>
      <c r="P32" s="13">
        <v>57</v>
      </c>
      <c r="Q32" s="13">
        <v>9900</v>
      </c>
      <c r="R32" s="15">
        <f>Q32/P33-1</f>
        <v>-6.6037735849056589E-2</v>
      </c>
      <c r="S32" s="6"/>
      <c r="T32" s="13">
        <v>1124</v>
      </c>
      <c r="U32" s="13">
        <v>0</v>
      </c>
      <c r="V32" s="13">
        <v>50</v>
      </c>
      <c r="W32" s="13">
        <v>3300</v>
      </c>
      <c r="X32" s="15">
        <f>W32/V33-1</f>
        <v>7.2821846553966285E-2</v>
      </c>
      <c r="Y32" s="16"/>
    </row>
    <row r="33" spans="1:26" s="5" customFormat="1" ht="15" hidden="1" customHeight="1">
      <c r="A33" s="7">
        <v>2010</v>
      </c>
      <c r="B33" s="20">
        <v>25540.75</v>
      </c>
      <c r="C33" s="20">
        <v>304.47000000000003</v>
      </c>
      <c r="D33" s="13">
        <f t="shared" si="2"/>
        <v>81576</v>
      </c>
      <c r="E33" s="20"/>
      <c r="F33" s="20">
        <v>20731.47</v>
      </c>
      <c r="G33" s="20"/>
      <c r="H33" s="20"/>
      <c r="I33" s="20">
        <v>154.08000000000001</v>
      </c>
      <c r="J33" s="20">
        <v>67900</v>
      </c>
      <c r="K33" s="20">
        <f t="shared" si="6"/>
        <v>1.3432835820895495E-2</v>
      </c>
      <c r="L33" s="20"/>
      <c r="M33" s="20"/>
      <c r="N33" s="20"/>
      <c r="O33" s="20">
        <v>48.75</v>
      </c>
      <c r="P33" s="20">
        <v>10600</v>
      </c>
      <c r="Q33" s="20"/>
      <c r="R33" s="20"/>
      <c r="S33" s="20"/>
      <c r="T33" s="21"/>
      <c r="U33" s="20">
        <v>52.52</v>
      </c>
      <c r="V33" s="20">
        <v>3076</v>
      </c>
      <c r="W33" s="20"/>
    </row>
    <row r="34" spans="1:26" s="5" customFormat="1" ht="15" hidden="1" customHeight="1">
      <c r="A34" s="7">
        <v>2009</v>
      </c>
      <c r="B34" s="20"/>
      <c r="C34" s="20"/>
      <c r="D34" s="13">
        <f t="shared" si="2"/>
        <v>81802</v>
      </c>
      <c r="E34" s="20"/>
      <c r="F34" s="20"/>
      <c r="G34" s="20"/>
      <c r="H34" s="3"/>
      <c r="I34" s="20"/>
      <c r="J34" s="20">
        <v>67000</v>
      </c>
      <c r="K34" s="20">
        <f t="shared" si="6"/>
        <v>7.8904991948470116E-2</v>
      </c>
      <c r="L34" s="20"/>
      <c r="M34" s="20"/>
      <c r="N34" s="20"/>
      <c r="O34" s="20"/>
      <c r="P34" s="20">
        <v>11800</v>
      </c>
      <c r="Q34" s="20"/>
      <c r="R34" s="20"/>
      <c r="S34" s="20"/>
      <c r="T34" s="21"/>
      <c r="U34" s="20"/>
      <c r="V34" s="20">
        <v>3002</v>
      </c>
      <c r="W34" s="20"/>
    </row>
    <row r="35" spans="1:26" s="5" customFormat="1" ht="15" hidden="1" customHeight="1">
      <c r="A35" s="7">
        <v>2008</v>
      </c>
      <c r="B35" s="22">
        <f>B23/B32-1</f>
        <v>0.20349131060223158</v>
      </c>
      <c r="C35" s="20"/>
      <c r="D35" s="13">
        <f t="shared" ref="D35:D43" si="9">J35+P35+V35</f>
        <v>76700</v>
      </c>
      <c r="E35" s="20"/>
      <c r="F35" s="22">
        <f>H23/H32-1</f>
        <v>0.14623615543457857</v>
      </c>
      <c r="G35" s="22"/>
      <c r="H35" s="3"/>
      <c r="I35" s="20"/>
      <c r="J35" s="20">
        <v>62100</v>
      </c>
      <c r="K35" s="20">
        <f t="shared" si="6"/>
        <v>1.8032786885245899E-2</v>
      </c>
      <c r="L35" s="22"/>
      <c r="M35" s="22"/>
      <c r="N35" s="20"/>
      <c r="O35" s="20"/>
      <c r="P35" s="20">
        <v>11700</v>
      </c>
      <c r="Q35" s="20"/>
      <c r="R35" s="22"/>
      <c r="S35" s="22"/>
      <c r="T35" s="21"/>
      <c r="U35" s="20"/>
      <c r="V35" s="20">
        <v>2900</v>
      </c>
      <c r="W35" s="20"/>
    </row>
    <row r="36" spans="1:26" s="5" customFormat="1" ht="15" hidden="1" customHeight="1">
      <c r="A36" s="7">
        <v>2007</v>
      </c>
      <c r="B36" s="20"/>
      <c r="C36" s="20"/>
      <c r="D36" s="13">
        <f t="shared" si="9"/>
        <v>76584</v>
      </c>
      <c r="E36" s="20"/>
      <c r="F36" s="20"/>
      <c r="G36" s="20"/>
      <c r="H36" s="3"/>
      <c r="I36" s="20"/>
      <c r="J36" s="20">
        <v>61000</v>
      </c>
      <c r="K36" s="20">
        <f t="shared" si="6"/>
        <v>5.3540587219343738E-2</v>
      </c>
      <c r="L36" s="20"/>
      <c r="M36" s="20"/>
      <c r="N36" s="20"/>
      <c r="O36" s="20"/>
      <c r="P36" s="20">
        <v>13000</v>
      </c>
      <c r="Q36" s="20"/>
      <c r="R36" s="20"/>
      <c r="S36" s="20"/>
      <c r="T36" s="21"/>
      <c r="U36" s="20"/>
      <c r="V36" s="20">
        <v>2584</v>
      </c>
      <c r="W36" s="20"/>
    </row>
    <row r="37" spans="1:26" s="5" customFormat="1" ht="15" hidden="1" customHeight="1">
      <c r="A37" s="7">
        <v>2006</v>
      </c>
      <c r="B37" s="20"/>
      <c r="C37" s="20"/>
      <c r="D37" s="13">
        <f t="shared" si="9"/>
        <v>74240</v>
      </c>
      <c r="E37" s="20"/>
      <c r="F37" s="20"/>
      <c r="G37" s="20"/>
      <c r="H37" s="3"/>
      <c r="I37" s="20"/>
      <c r="J37" s="20">
        <v>57900</v>
      </c>
      <c r="K37" s="20">
        <f t="shared" si="6"/>
        <v>-1.5306122448979553E-2</v>
      </c>
      <c r="L37" s="20"/>
      <c r="M37" s="20"/>
      <c r="N37" s="20"/>
      <c r="O37" s="20"/>
      <c r="P37" s="20">
        <v>13300</v>
      </c>
      <c r="Q37" s="20"/>
      <c r="R37" s="20"/>
      <c r="S37" s="20"/>
      <c r="T37" s="21"/>
      <c r="U37" s="20"/>
      <c r="V37" s="20">
        <v>3040</v>
      </c>
      <c r="W37" s="20"/>
    </row>
    <row r="38" spans="1:26" s="5" customFormat="1" ht="15" hidden="1" customHeight="1">
      <c r="A38" s="7">
        <v>2005</v>
      </c>
      <c r="B38" s="20"/>
      <c r="C38" s="20"/>
      <c r="D38" s="13">
        <f t="shared" si="9"/>
        <v>78200</v>
      </c>
      <c r="E38" s="20"/>
      <c r="F38" s="20"/>
      <c r="G38" s="20"/>
      <c r="H38" s="3"/>
      <c r="I38" s="20"/>
      <c r="J38" s="20">
        <v>58800</v>
      </c>
      <c r="K38" s="20">
        <f t="shared" si="6"/>
        <v>-5.7154452298014968E-3</v>
      </c>
      <c r="L38" s="20"/>
      <c r="M38" s="20"/>
      <c r="N38" s="20"/>
      <c r="O38" s="20"/>
      <c r="P38" s="20">
        <v>15400</v>
      </c>
      <c r="Q38" s="20"/>
      <c r="R38" s="20"/>
      <c r="S38" s="20"/>
      <c r="T38" s="21"/>
      <c r="U38" s="20"/>
      <c r="V38" s="20">
        <v>4000</v>
      </c>
      <c r="W38" s="20"/>
    </row>
    <row r="39" spans="1:26" s="5" customFormat="1" ht="15" hidden="1" customHeight="1">
      <c r="A39" s="7">
        <v>2004</v>
      </c>
      <c r="B39" s="20"/>
      <c r="C39" s="20"/>
      <c r="D39" s="13">
        <f t="shared" si="9"/>
        <v>79830</v>
      </c>
      <c r="E39" s="20"/>
      <c r="F39" s="20"/>
      <c r="G39" s="20"/>
      <c r="H39" s="3"/>
      <c r="I39" s="20"/>
      <c r="J39" s="20">
        <v>59138</v>
      </c>
      <c r="K39" s="20">
        <f t="shared" si="6"/>
        <v>0.30547461368653428</v>
      </c>
      <c r="L39" s="20"/>
      <c r="M39" s="20"/>
      <c r="N39" s="20"/>
      <c r="O39" s="20"/>
      <c r="P39" s="20">
        <v>13592</v>
      </c>
      <c r="Q39" s="20"/>
      <c r="R39" s="20"/>
      <c r="S39" s="20"/>
      <c r="T39" s="21"/>
      <c r="U39" s="20"/>
      <c r="V39" s="20">
        <v>7100</v>
      </c>
      <c r="W39" s="20"/>
    </row>
    <row r="40" spans="1:26" s="5" customFormat="1" ht="15" hidden="1" customHeight="1">
      <c r="A40" s="7">
        <v>2003</v>
      </c>
      <c r="B40" s="20"/>
      <c r="C40" s="20"/>
      <c r="D40" s="13">
        <f t="shared" si="9"/>
        <v>68635</v>
      </c>
      <c r="E40" s="20"/>
      <c r="F40" s="20"/>
      <c r="G40" s="20"/>
      <c r="H40" s="3"/>
      <c r="I40" s="20"/>
      <c r="J40" s="20">
        <v>45300</v>
      </c>
      <c r="K40" s="20">
        <f t="shared" si="6"/>
        <v>-7.3050951503990214E-2</v>
      </c>
      <c r="L40" s="20"/>
      <c r="M40" s="20"/>
      <c r="N40" s="20"/>
      <c r="O40" s="20"/>
      <c r="P40" s="20">
        <v>17435</v>
      </c>
      <c r="Q40" s="20"/>
      <c r="R40" s="20"/>
      <c r="S40" s="20"/>
      <c r="T40" s="21"/>
      <c r="U40" s="20"/>
      <c r="V40" s="20">
        <v>5900</v>
      </c>
      <c r="W40" s="20"/>
    </row>
    <row r="41" spans="1:26" s="5" customFormat="1" ht="15" hidden="1" customHeight="1">
      <c r="A41" s="7">
        <v>2002</v>
      </c>
      <c r="B41" s="20"/>
      <c r="C41" s="20"/>
      <c r="D41" s="13">
        <f t="shared" si="9"/>
        <v>69185</v>
      </c>
      <c r="E41" s="20"/>
      <c r="F41" s="20"/>
      <c r="G41" s="20"/>
      <c r="H41" s="3"/>
      <c r="I41" s="20"/>
      <c r="J41" s="20">
        <v>48870</v>
      </c>
      <c r="K41" s="20">
        <f>J41/J42-1</f>
        <v>0.24139507709502883</v>
      </c>
      <c r="L41" s="20"/>
      <c r="M41" s="20"/>
      <c r="N41" s="20"/>
      <c r="O41" s="20"/>
      <c r="P41" s="20">
        <v>15455</v>
      </c>
      <c r="Q41" s="20"/>
      <c r="R41" s="20"/>
      <c r="S41" s="20"/>
      <c r="T41" s="21"/>
      <c r="U41" s="20"/>
      <c r="V41" s="20">
        <v>4860</v>
      </c>
      <c r="W41" s="20"/>
    </row>
    <row r="42" spans="1:26" s="5" customFormat="1" ht="15" hidden="1" customHeight="1">
      <c r="A42" s="7">
        <v>2001</v>
      </c>
      <c r="B42" s="20"/>
      <c r="C42" s="20"/>
      <c r="D42" s="13">
        <f t="shared" si="9"/>
        <v>52366</v>
      </c>
      <c r="E42" s="20"/>
      <c r="F42" s="20"/>
      <c r="G42" s="20"/>
      <c r="H42" s="3"/>
      <c r="I42" s="20"/>
      <c r="J42" s="20">
        <v>39367</v>
      </c>
      <c r="K42" s="20">
        <f t="shared" si="6"/>
        <v>-7.8962144962800185E-2</v>
      </c>
      <c r="L42" s="20"/>
      <c r="M42" s="20"/>
      <c r="N42" s="20"/>
      <c r="O42" s="20"/>
      <c r="P42" s="20">
        <v>11815</v>
      </c>
      <c r="Q42" s="20"/>
      <c r="R42" s="20"/>
      <c r="S42" s="20"/>
      <c r="T42" s="21"/>
      <c r="U42" s="20"/>
      <c r="V42" s="20">
        <v>1184</v>
      </c>
      <c r="W42" s="20"/>
    </row>
    <row r="43" spans="1:26" s="5" customFormat="1" ht="15" hidden="1" customHeight="1">
      <c r="A43" s="7">
        <v>2000</v>
      </c>
      <c r="B43" s="20"/>
      <c r="C43" s="20"/>
      <c r="D43" s="13">
        <f t="shared" si="9"/>
        <v>58303.000000000007</v>
      </c>
      <c r="E43" s="20"/>
      <c r="F43" s="20"/>
      <c r="G43" s="20"/>
      <c r="H43" s="3"/>
      <c r="I43" s="20"/>
      <c r="J43" s="20">
        <v>42742.000000000007</v>
      </c>
      <c r="K43" s="20"/>
      <c r="L43" s="20"/>
      <c r="M43" s="20"/>
      <c r="N43" s="20"/>
      <c r="O43" s="20"/>
      <c r="P43" s="20">
        <v>11811</v>
      </c>
      <c r="Q43" s="20"/>
      <c r="R43" s="20"/>
      <c r="S43" s="20"/>
      <c r="T43" s="21"/>
      <c r="U43" s="20"/>
      <c r="V43" s="20">
        <v>3750</v>
      </c>
      <c r="W43" s="20"/>
    </row>
    <row r="44" spans="1:26" s="5" customFormat="1" ht="15" customHeight="1">
      <c r="A44" s="52"/>
      <c r="B44" s="20"/>
      <c r="C44" s="20"/>
      <c r="D44" s="20"/>
      <c r="E44" s="20"/>
      <c r="F44" s="20"/>
      <c r="G44" s="20"/>
      <c r="H44" s="3"/>
      <c r="I44" s="20"/>
      <c r="J44" s="20"/>
      <c r="K44" s="20"/>
      <c r="L44" s="111"/>
      <c r="M44" s="20"/>
      <c r="N44" s="20"/>
      <c r="O44" s="20"/>
      <c r="P44" s="20"/>
      <c r="Q44" s="20"/>
      <c r="R44" s="20"/>
      <c r="S44" s="20"/>
      <c r="T44" s="21"/>
      <c r="U44" s="20"/>
      <c r="V44" s="20"/>
      <c r="W44" s="20"/>
    </row>
    <row r="45" spans="1:26" s="5" customFormat="1" ht="15" customHeight="1">
      <c r="A45" s="91" t="s">
        <v>80</v>
      </c>
      <c r="B45" s="21"/>
      <c r="D45" s="3"/>
      <c r="E45" s="3"/>
      <c r="F45" s="21"/>
      <c r="G45" s="21"/>
      <c r="H45" s="3"/>
      <c r="I45" s="3"/>
      <c r="J45" s="3"/>
      <c r="K45" s="3"/>
      <c r="L45" s="44"/>
      <c r="M45" s="21"/>
      <c r="N45" s="21"/>
      <c r="O45" s="3"/>
      <c r="P45" s="3"/>
      <c r="Q45" s="3"/>
      <c r="R45" s="21"/>
      <c r="S45" s="21"/>
      <c r="T45" s="21"/>
      <c r="U45" s="3"/>
      <c r="V45" s="21"/>
      <c r="W45" s="21"/>
      <c r="X45" s="21"/>
      <c r="Y45" s="21"/>
      <c r="Z45" s="21"/>
    </row>
    <row r="46" spans="1:26" s="5" customFormat="1" ht="3" customHeight="1">
      <c r="A46" s="6"/>
      <c r="B46" s="6"/>
      <c r="C46" s="6"/>
      <c r="D46" s="6"/>
      <c r="E46" s="6"/>
      <c r="F46" s="6"/>
      <c r="G46" s="6"/>
      <c r="H46" s="6"/>
      <c r="I46" s="6"/>
      <c r="J46" s="6"/>
      <c r="K46" s="6"/>
      <c r="L46" s="6"/>
      <c r="M46" s="6"/>
      <c r="N46" s="6"/>
      <c r="O46" s="6"/>
      <c r="P46" s="6"/>
      <c r="Q46" s="6"/>
      <c r="R46" s="6"/>
      <c r="S46" s="6"/>
      <c r="T46" s="6"/>
      <c r="U46" s="6"/>
      <c r="V46" s="6"/>
      <c r="W46" s="6"/>
      <c r="X46" s="6"/>
      <c r="Y46" s="21"/>
      <c r="Z46" s="21"/>
    </row>
    <row r="47" spans="1:26" s="5" customFormat="1">
      <c r="A47" s="7"/>
      <c r="B47" s="126" t="s">
        <v>28</v>
      </c>
      <c r="C47" s="126"/>
      <c r="D47" s="126"/>
      <c r="E47" s="126"/>
      <c r="F47" s="126"/>
      <c r="G47" s="6"/>
      <c r="H47" s="126" t="s">
        <v>29</v>
      </c>
      <c r="I47" s="126"/>
      <c r="J47" s="126"/>
      <c r="K47" s="126"/>
      <c r="L47" s="126"/>
      <c r="M47" s="6"/>
      <c r="N47" s="126" t="s">
        <v>81</v>
      </c>
      <c r="O47" s="126"/>
      <c r="P47" s="126"/>
      <c r="Q47" s="126"/>
      <c r="R47" s="126"/>
      <c r="S47" s="6"/>
      <c r="T47" s="126" t="s">
        <v>38</v>
      </c>
      <c r="U47" s="126"/>
      <c r="V47" s="126"/>
      <c r="W47" s="126"/>
      <c r="X47" s="126"/>
      <c r="Y47" s="23"/>
      <c r="Z47" s="23"/>
    </row>
    <row r="48" spans="1:26" s="5" customFormat="1">
      <c r="A48" s="7"/>
      <c r="B48" s="127" t="s">
        <v>30</v>
      </c>
      <c r="C48" s="127"/>
      <c r="D48" s="127"/>
      <c r="E48" s="128" t="s">
        <v>37</v>
      </c>
      <c r="F48" s="128"/>
      <c r="G48" s="6"/>
      <c r="H48" s="127" t="s">
        <v>30</v>
      </c>
      <c r="I48" s="127"/>
      <c r="J48" s="127"/>
      <c r="K48" s="128" t="s">
        <v>37</v>
      </c>
      <c r="L48" s="128"/>
      <c r="M48" s="6"/>
      <c r="N48" s="127" t="s">
        <v>30</v>
      </c>
      <c r="O48" s="127"/>
      <c r="P48" s="127"/>
      <c r="Q48" s="128" t="s">
        <v>37</v>
      </c>
      <c r="R48" s="128"/>
      <c r="S48" s="6"/>
      <c r="T48" s="127" t="s">
        <v>30</v>
      </c>
      <c r="U48" s="127"/>
      <c r="V48" s="127"/>
      <c r="W48" s="128" t="s">
        <v>37</v>
      </c>
      <c r="X48" s="128"/>
      <c r="Y48" s="24"/>
      <c r="Z48" s="24"/>
    </row>
    <row r="49" spans="1:26" s="5" customFormat="1" ht="30">
      <c r="A49" s="121" t="s">
        <v>36</v>
      </c>
      <c r="B49" s="10" t="s">
        <v>31</v>
      </c>
      <c r="C49" s="11" t="s">
        <v>32</v>
      </c>
      <c r="D49" s="12" t="s">
        <v>33</v>
      </c>
      <c r="E49" s="10" t="s">
        <v>31</v>
      </c>
      <c r="F49" s="25"/>
      <c r="G49" s="6"/>
      <c r="H49" s="10" t="s">
        <v>31</v>
      </c>
      <c r="I49" s="11" t="s">
        <v>32</v>
      </c>
      <c r="J49" s="12" t="s">
        <v>33</v>
      </c>
      <c r="K49" s="10" t="s">
        <v>31</v>
      </c>
      <c r="L49" s="25"/>
      <c r="M49" s="6"/>
      <c r="N49" s="10" t="s">
        <v>31</v>
      </c>
      <c r="O49" s="11" t="s">
        <v>32</v>
      </c>
      <c r="P49" s="12" t="s">
        <v>33</v>
      </c>
      <c r="Q49" s="10" t="s">
        <v>31</v>
      </c>
      <c r="R49" s="25"/>
      <c r="S49" s="6"/>
      <c r="T49" s="10" t="s">
        <v>31</v>
      </c>
      <c r="U49" s="11" t="s">
        <v>32</v>
      </c>
      <c r="V49" s="12" t="s">
        <v>33</v>
      </c>
      <c r="W49" s="10" t="s">
        <v>31</v>
      </c>
      <c r="X49" s="25"/>
      <c r="Y49" s="3"/>
      <c r="Z49" s="3"/>
    </row>
    <row r="50" spans="1:26" s="5" customFormat="1">
      <c r="A50" s="7">
        <v>2025</v>
      </c>
      <c r="B50" s="26">
        <f t="shared" ref="B50:E62" si="10">AVERAGE(B18:B20)</f>
        <v>34465.333333333336</v>
      </c>
      <c r="C50" s="26">
        <f t="shared" si="10"/>
        <v>12157.666666666666</v>
      </c>
      <c r="D50" s="26">
        <f t="shared" si="10"/>
        <v>2735</v>
      </c>
      <c r="E50" s="27">
        <f t="shared" si="10"/>
        <v>107792.66666666667</v>
      </c>
      <c r="F50" s="44"/>
      <c r="G50" s="6"/>
      <c r="H50" s="26">
        <f t="shared" ref="H50:K62" si="11">AVERAGE(H18:H20)</f>
        <v>24177.333333333332</v>
      </c>
      <c r="I50" s="26">
        <f t="shared" si="11"/>
        <v>5961.333333333333</v>
      </c>
      <c r="J50" s="26">
        <f t="shared" si="11"/>
        <v>499.33333333333331</v>
      </c>
      <c r="K50" s="27">
        <f t="shared" si="11"/>
        <v>80034.333333333328</v>
      </c>
      <c r="L50" s="115"/>
      <c r="M50" s="6"/>
      <c r="N50" s="26">
        <f t="shared" ref="N50:Q62" si="12">AVERAGE(N18:N20)</f>
        <v>7029.333333333333</v>
      </c>
      <c r="O50" s="26">
        <f t="shared" si="12"/>
        <v>6196.333333333333</v>
      </c>
      <c r="P50" s="26">
        <f t="shared" si="12"/>
        <v>792.66666666666663</v>
      </c>
      <c r="Q50" s="27">
        <f t="shared" si="12"/>
        <v>19199</v>
      </c>
      <c r="R50" s="44"/>
      <c r="S50" s="6"/>
      <c r="T50" s="26">
        <f t="shared" ref="T50:W62" si="13">AVERAGE(T18:T20)</f>
        <v>3258.6666666666665</v>
      </c>
      <c r="U50" s="26">
        <f t="shared" si="13"/>
        <v>0</v>
      </c>
      <c r="V50" s="26">
        <f t="shared" si="13"/>
        <v>1443</v>
      </c>
      <c r="W50" s="27">
        <f t="shared" si="13"/>
        <v>7986.333333333333</v>
      </c>
      <c r="X50" s="44"/>
      <c r="Y50" s="3"/>
      <c r="Z50" s="3"/>
    </row>
    <row r="51" spans="1:26" s="5" customFormat="1">
      <c r="A51" s="7">
        <v>2024</v>
      </c>
      <c r="B51" s="26">
        <f t="shared" si="10"/>
        <v>34186.333333333336</v>
      </c>
      <c r="C51" s="26">
        <f t="shared" si="10"/>
        <v>10868.333333333334</v>
      </c>
      <c r="D51" s="26">
        <f t="shared" si="10"/>
        <v>2513.6666666666665</v>
      </c>
      <c r="E51" s="26">
        <f t="shared" si="10"/>
        <v>106418.66666666667</v>
      </c>
      <c r="F51" s="3"/>
      <c r="G51" s="6"/>
      <c r="H51" s="26">
        <f t="shared" si="11"/>
        <v>24832.333333333332</v>
      </c>
      <c r="I51" s="26">
        <f t="shared" si="11"/>
        <v>5295.666666666667</v>
      </c>
      <c r="J51" s="26">
        <f t="shared" si="11"/>
        <v>447.66666666666669</v>
      </c>
      <c r="K51" s="26">
        <f t="shared" si="11"/>
        <v>82928.333333333328</v>
      </c>
      <c r="L51" s="115"/>
      <c r="M51" s="6"/>
      <c r="N51" s="26">
        <f t="shared" si="12"/>
        <v>6264.666666666667</v>
      </c>
      <c r="O51" s="26">
        <f t="shared" si="12"/>
        <v>5572.666666666667</v>
      </c>
      <c r="P51" s="26">
        <f t="shared" si="12"/>
        <v>719</v>
      </c>
      <c r="Q51" s="26">
        <f t="shared" si="12"/>
        <v>16007.666666666666</v>
      </c>
      <c r="R51" s="3"/>
      <c r="S51" s="6"/>
      <c r="T51" s="26">
        <f t="shared" si="13"/>
        <v>3089.3333333333335</v>
      </c>
      <c r="U51" s="26">
        <f t="shared" si="13"/>
        <v>0</v>
      </c>
      <c r="V51" s="26">
        <f t="shared" si="13"/>
        <v>1347</v>
      </c>
      <c r="W51" s="26">
        <f t="shared" si="13"/>
        <v>6867.666666666667</v>
      </c>
      <c r="X51" s="3"/>
      <c r="Y51" s="3"/>
      <c r="Z51" s="3"/>
    </row>
    <row r="52" spans="1:26" s="5" customFormat="1">
      <c r="A52" s="7">
        <v>2023</v>
      </c>
      <c r="B52" s="26">
        <f t="shared" si="10"/>
        <v>33204.333333333336</v>
      </c>
      <c r="C52" s="26">
        <f t="shared" si="10"/>
        <v>9851.3333333333339</v>
      </c>
      <c r="D52" s="26">
        <f t="shared" si="10"/>
        <v>2193</v>
      </c>
      <c r="E52" s="26">
        <f t="shared" si="10"/>
        <v>105158.33333333333</v>
      </c>
      <c r="F52" s="3"/>
      <c r="G52" s="6"/>
      <c r="H52" s="26">
        <f t="shared" si="11"/>
        <v>25007</v>
      </c>
      <c r="I52" s="26">
        <f t="shared" si="11"/>
        <v>4963</v>
      </c>
      <c r="J52" s="26">
        <f t="shared" si="11"/>
        <v>433</v>
      </c>
      <c r="K52" s="26">
        <f t="shared" si="11"/>
        <v>83793.333333333328</v>
      </c>
      <c r="L52" s="115"/>
      <c r="M52" s="6"/>
      <c r="N52" s="26">
        <f t="shared" si="12"/>
        <v>5451</v>
      </c>
      <c r="O52" s="26">
        <f t="shared" si="12"/>
        <v>4888.333333333333</v>
      </c>
      <c r="P52" s="26">
        <f t="shared" si="12"/>
        <v>600.33333333333337</v>
      </c>
      <c r="Q52" s="26">
        <f t="shared" si="12"/>
        <v>14426.666666666666</v>
      </c>
      <c r="R52" s="3"/>
      <c r="S52" s="6"/>
      <c r="T52" s="26">
        <f t="shared" si="13"/>
        <v>2746.3333333333335</v>
      </c>
      <c r="U52" s="26">
        <f t="shared" si="13"/>
        <v>0</v>
      </c>
      <c r="V52" s="26">
        <f t="shared" si="13"/>
        <v>1159.6666666666667</v>
      </c>
      <c r="W52" s="26">
        <f t="shared" si="13"/>
        <v>6318.666666666667</v>
      </c>
      <c r="X52" s="3"/>
      <c r="Y52" s="3"/>
      <c r="Z52" s="3"/>
    </row>
    <row r="53" spans="1:26" s="5" customFormat="1">
      <c r="A53" s="7">
        <v>2022</v>
      </c>
      <c r="B53" s="26">
        <f t="shared" si="10"/>
        <v>31962</v>
      </c>
      <c r="C53" s="26">
        <f t="shared" si="10"/>
        <v>9097.6666666666661</v>
      </c>
      <c r="D53" s="26">
        <f t="shared" si="10"/>
        <v>1857</v>
      </c>
      <c r="E53" s="26">
        <f t="shared" si="10"/>
        <v>104613.66666666667</v>
      </c>
      <c r="F53" s="3"/>
      <c r="G53" s="6"/>
      <c r="H53" s="26">
        <f t="shared" si="11"/>
        <v>24730.666666666668</v>
      </c>
      <c r="I53" s="26">
        <f t="shared" si="11"/>
        <v>4706.666666666667</v>
      </c>
      <c r="J53" s="26">
        <f t="shared" si="11"/>
        <v>413.33333333333331</v>
      </c>
      <c r="K53" s="26">
        <f t="shared" si="11"/>
        <v>85724</v>
      </c>
      <c r="L53" s="115"/>
      <c r="M53" s="6"/>
      <c r="N53" s="26">
        <f t="shared" si="12"/>
        <v>4833.333333333333</v>
      </c>
      <c r="O53" s="26">
        <f t="shared" si="12"/>
        <v>4391</v>
      </c>
      <c r="P53" s="26">
        <f t="shared" si="12"/>
        <v>469.66666666666669</v>
      </c>
      <c r="Q53" s="26">
        <f t="shared" si="12"/>
        <v>12553.333333333334</v>
      </c>
      <c r="R53" s="3"/>
      <c r="S53" s="6"/>
      <c r="T53" s="26">
        <f t="shared" si="13"/>
        <v>2398</v>
      </c>
      <c r="U53" s="26">
        <f t="shared" si="13"/>
        <v>0</v>
      </c>
      <c r="V53" s="26">
        <f t="shared" si="13"/>
        <v>974</v>
      </c>
      <c r="W53" s="26">
        <f t="shared" si="13"/>
        <v>5751.333333333333</v>
      </c>
      <c r="X53" s="3"/>
      <c r="Y53" s="3"/>
      <c r="Z53" s="3"/>
    </row>
    <row r="54" spans="1:26" s="5" customFormat="1">
      <c r="A54" s="7">
        <v>2021</v>
      </c>
      <c r="B54" s="26">
        <f t="shared" si="10"/>
        <v>31033</v>
      </c>
      <c r="C54" s="26">
        <f t="shared" si="10"/>
        <v>9473</v>
      </c>
      <c r="D54" s="26">
        <f t="shared" si="10"/>
        <v>1463.3333333333333</v>
      </c>
      <c r="E54" s="26">
        <f t="shared" si="10"/>
        <v>97338</v>
      </c>
      <c r="F54" s="3"/>
      <c r="G54" s="6"/>
      <c r="H54" s="26">
        <f t="shared" si="11"/>
        <v>23969.333333333332</v>
      </c>
      <c r="I54" s="26">
        <f t="shared" si="11"/>
        <v>4942</v>
      </c>
      <c r="J54" s="26">
        <f t="shared" si="11"/>
        <v>386.33333333333331</v>
      </c>
      <c r="K54" s="26">
        <f t="shared" si="11"/>
        <v>77652</v>
      </c>
      <c r="L54" s="115"/>
      <c r="M54" s="6"/>
      <c r="N54" s="26">
        <f t="shared" si="12"/>
        <v>5056.333333333333</v>
      </c>
      <c r="O54" s="26">
        <f t="shared" si="12"/>
        <v>4531</v>
      </c>
      <c r="P54" s="26">
        <f t="shared" si="12"/>
        <v>375</v>
      </c>
      <c r="Q54" s="26">
        <f t="shared" si="12"/>
        <v>13711.666666666666</v>
      </c>
      <c r="R54" s="3"/>
      <c r="S54" s="6"/>
      <c r="T54" s="26">
        <f t="shared" si="13"/>
        <v>2007.3333333333333</v>
      </c>
      <c r="U54" s="26">
        <f t="shared" si="13"/>
        <v>0</v>
      </c>
      <c r="V54" s="26">
        <f t="shared" si="13"/>
        <v>702</v>
      </c>
      <c r="W54" s="26">
        <f t="shared" si="13"/>
        <v>5476.333333333333</v>
      </c>
      <c r="X54" s="3"/>
      <c r="Y54" s="3"/>
      <c r="Z54" s="3"/>
    </row>
    <row r="55" spans="1:26" s="5" customFormat="1">
      <c r="A55" s="7">
        <v>2020</v>
      </c>
      <c r="B55" s="26">
        <f t="shared" si="10"/>
        <v>30338.666666666668</v>
      </c>
      <c r="C55" s="26">
        <f t="shared" si="10"/>
        <v>9977.3333333333339</v>
      </c>
      <c r="D55" s="26">
        <f t="shared" si="10"/>
        <v>1115.6666666666667</v>
      </c>
      <c r="E55" s="26">
        <f t="shared" si="10"/>
        <v>98561.333333333328</v>
      </c>
      <c r="F55" s="3"/>
      <c r="G55" s="6"/>
      <c r="H55" s="26">
        <f t="shared" si="11"/>
        <v>23239.333333333332</v>
      </c>
      <c r="I55" s="26">
        <f t="shared" si="11"/>
        <v>5370.333333333333</v>
      </c>
      <c r="J55" s="26">
        <f t="shared" si="11"/>
        <v>342</v>
      </c>
      <c r="K55" s="26">
        <f t="shared" si="11"/>
        <v>77801.333333333328</v>
      </c>
      <c r="L55" s="115"/>
      <c r="M55" s="6"/>
      <c r="N55" s="26">
        <f t="shared" si="12"/>
        <v>5236.333333333333</v>
      </c>
      <c r="O55" s="26">
        <f t="shared" si="12"/>
        <v>4607</v>
      </c>
      <c r="P55" s="26">
        <f t="shared" si="12"/>
        <v>278</v>
      </c>
      <c r="Q55" s="26">
        <f t="shared" si="12"/>
        <v>15502</v>
      </c>
      <c r="R55" s="3"/>
      <c r="S55" s="6"/>
      <c r="T55" s="26">
        <f t="shared" si="13"/>
        <v>1863</v>
      </c>
      <c r="U55" s="26">
        <f t="shared" si="13"/>
        <v>0</v>
      </c>
      <c r="V55" s="26">
        <f t="shared" si="13"/>
        <v>495.66666666666669</v>
      </c>
      <c r="W55" s="26">
        <f t="shared" si="13"/>
        <v>4779</v>
      </c>
      <c r="X55" s="3"/>
      <c r="Y55" s="3"/>
      <c r="Z55" s="3"/>
    </row>
    <row r="56" spans="1:26" s="5" customFormat="1">
      <c r="A56" s="7">
        <v>2019</v>
      </c>
      <c r="B56" s="26">
        <f t="shared" si="10"/>
        <v>29101.333333333332</v>
      </c>
      <c r="C56" s="26">
        <f>AVERAGE(C24:C26)</f>
        <v>10211.666666666666</v>
      </c>
      <c r="D56" s="26">
        <f t="shared" si="10"/>
        <v>904.33333333333337</v>
      </c>
      <c r="E56" s="26">
        <f t="shared" si="10"/>
        <v>96599.666666666672</v>
      </c>
      <c r="F56" s="3"/>
      <c r="G56" s="6"/>
      <c r="H56" s="26">
        <f t="shared" si="11"/>
        <v>21871.666666666668</v>
      </c>
      <c r="I56" s="26">
        <f t="shared" si="11"/>
        <v>5463</v>
      </c>
      <c r="J56" s="26">
        <f t="shared" si="11"/>
        <v>330.66666666666669</v>
      </c>
      <c r="K56" s="26">
        <f t="shared" si="11"/>
        <v>74311</v>
      </c>
      <c r="L56" s="115"/>
      <c r="M56" s="6"/>
      <c r="N56" s="26">
        <f t="shared" si="12"/>
        <v>5478.333333333333</v>
      </c>
      <c r="O56" s="26">
        <f t="shared" si="12"/>
        <v>4748.666666666667</v>
      </c>
      <c r="P56" s="26">
        <f t="shared" si="12"/>
        <v>231</v>
      </c>
      <c r="Q56" s="26">
        <f t="shared" si="12"/>
        <v>16887.333333333332</v>
      </c>
      <c r="R56" s="3"/>
      <c r="S56" s="6"/>
      <c r="T56" s="26">
        <f t="shared" si="13"/>
        <v>1751.3333333333333</v>
      </c>
      <c r="U56" s="26">
        <f t="shared" si="13"/>
        <v>0</v>
      </c>
      <c r="V56" s="26">
        <f t="shared" si="13"/>
        <v>342.66666666666669</v>
      </c>
      <c r="W56" s="26">
        <f t="shared" si="13"/>
        <v>4910.666666666667</v>
      </c>
      <c r="X56" s="3"/>
      <c r="Y56" s="3"/>
      <c r="Z56" s="3"/>
    </row>
    <row r="57" spans="1:26" s="5" customFormat="1">
      <c r="A57" s="7">
        <v>2018</v>
      </c>
      <c r="B57" s="26">
        <f t="shared" si="10"/>
        <v>28212</v>
      </c>
      <c r="C57" s="26">
        <f t="shared" si="10"/>
        <v>9689.6666666666661</v>
      </c>
      <c r="D57" s="26">
        <f t="shared" si="10"/>
        <v>820.66666666666663</v>
      </c>
      <c r="E57" s="26">
        <f t="shared" si="10"/>
        <v>96057.333333333328</v>
      </c>
      <c r="F57" s="3"/>
      <c r="G57" s="6"/>
      <c r="H57" s="26">
        <f t="shared" si="11"/>
        <v>21304.666666666668</v>
      </c>
      <c r="I57" s="26">
        <f t="shared" si="11"/>
        <v>5285</v>
      </c>
      <c r="J57" s="26">
        <f t="shared" si="11"/>
        <v>308.33333333333331</v>
      </c>
      <c r="K57" s="26">
        <f t="shared" si="11"/>
        <v>75663.333333333328</v>
      </c>
      <c r="L57" s="115"/>
      <c r="M57" s="6"/>
      <c r="N57" s="26">
        <f t="shared" si="12"/>
        <v>5140.666666666667</v>
      </c>
      <c r="O57" s="26">
        <f t="shared" si="12"/>
        <v>4404.666666666667</v>
      </c>
      <c r="P57" s="26">
        <f t="shared" si="12"/>
        <v>189.33333333333334</v>
      </c>
      <c r="Q57" s="26">
        <f t="shared" si="12"/>
        <v>15320.666666666666</v>
      </c>
      <c r="R57" s="3"/>
      <c r="S57" s="6"/>
      <c r="T57" s="26">
        <f t="shared" si="13"/>
        <v>1766.6666666666667</v>
      </c>
      <c r="U57" s="26">
        <f t="shared" si="13"/>
        <v>0</v>
      </c>
      <c r="V57" s="26">
        <f t="shared" si="13"/>
        <v>323</v>
      </c>
      <c r="W57" s="26">
        <f t="shared" si="13"/>
        <v>4627.333333333333</v>
      </c>
      <c r="X57" s="3"/>
      <c r="Y57" s="3"/>
      <c r="Z57" s="3"/>
    </row>
    <row r="58" spans="1:26" s="5" customFormat="1">
      <c r="A58" s="7">
        <v>2017</v>
      </c>
      <c r="B58" s="26">
        <f t="shared" si="10"/>
        <v>28144</v>
      </c>
      <c r="C58" s="26">
        <f t="shared" si="10"/>
        <v>8848</v>
      </c>
      <c r="D58" s="26">
        <f t="shared" si="10"/>
        <v>791.33333333333337</v>
      </c>
      <c r="E58" s="26">
        <f t="shared" si="10"/>
        <v>97042.333333333328</v>
      </c>
      <c r="F58" s="3"/>
      <c r="G58" s="6"/>
      <c r="H58" s="26">
        <f t="shared" si="11"/>
        <v>21539</v>
      </c>
      <c r="I58" s="26">
        <f t="shared" si="11"/>
        <v>4755.333333333333</v>
      </c>
      <c r="J58" s="26">
        <f t="shared" si="11"/>
        <v>262</v>
      </c>
      <c r="K58" s="26">
        <f t="shared" si="11"/>
        <v>78838.666666666672</v>
      </c>
      <c r="L58" s="115"/>
      <c r="M58" s="6"/>
      <c r="N58" s="26">
        <f t="shared" si="12"/>
        <v>4867.333333333333</v>
      </c>
      <c r="O58" s="26">
        <f t="shared" si="12"/>
        <v>4092.6666666666665</v>
      </c>
      <c r="P58" s="26">
        <f t="shared" si="12"/>
        <v>212.33333333333334</v>
      </c>
      <c r="Q58" s="26">
        <f t="shared" si="12"/>
        <v>13079.333333333334</v>
      </c>
      <c r="R58" s="3"/>
      <c r="S58" s="6"/>
      <c r="T58" s="26">
        <f t="shared" si="13"/>
        <v>1737.6666666666667</v>
      </c>
      <c r="U58" s="26">
        <f t="shared" si="13"/>
        <v>0</v>
      </c>
      <c r="V58" s="26">
        <f t="shared" si="13"/>
        <v>317</v>
      </c>
      <c r="W58" s="26">
        <f t="shared" si="13"/>
        <v>4732</v>
      </c>
      <c r="X58" s="3"/>
      <c r="Y58" s="3"/>
      <c r="Z58" s="3"/>
    </row>
    <row r="59" spans="1:26" s="5" customFormat="1">
      <c r="A59" s="7">
        <v>2016</v>
      </c>
      <c r="B59" s="26">
        <f t="shared" si="10"/>
        <v>28559</v>
      </c>
      <c r="C59" s="26">
        <f t="shared" si="10"/>
        <v>7763.333333333333</v>
      </c>
      <c r="D59" s="26">
        <f t="shared" si="10"/>
        <v>698.66666666666663</v>
      </c>
      <c r="E59" s="26">
        <f t="shared" si="10"/>
        <v>99624.666666666672</v>
      </c>
      <c r="F59" s="3"/>
      <c r="G59" s="6"/>
      <c r="H59" s="26">
        <f>AVERAGE(H27:H29)</f>
        <v>22458</v>
      </c>
      <c r="I59" s="26">
        <f t="shared" si="11"/>
        <v>4131.333333333333</v>
      </c>
      <c r="J59" s="26">
        <f t="shared" si="11"/>
        <v>203</v>
      </c>
      <c r="K59" s="26">
        <f t="shared" si="11"/>
        <v>84283</v>
      </c>
      <c r="L59" s="115"/>
      <c r="M59" s="6"/>
      <c r="N59" s="26">
        <f t="shared" si="12"/>
        <v>4433</v>
      </c>
      <c r="O59" s="26">
        <f t="shared" si="12"/>
        <v>3632</v>
      </c>
      <c r="P59" s="26">
        <f t="shared" si="12"/>
        <v>216.66666666666666</v>
      </c>
      <c r="Q59" s="26">
        <f t="shared" si="12"/>
        <v>10839.666666666666</v>
      </c>
      <c r="R59" s="3"/>
      <c r="S59" s="6"/>
      <c r="T59" s="26">
        <f t="shared" si="13"/>
        <v>1668</v>
      </c>
      <c r="U59" s="26">
        <f t="shared" si="13"/>
        <v>0</v>
      </c>
      <c r="V59" s="26">
        <f t="shared" si="13"/>
        <v>279</v>
      </c>
      <c r="W59" s="26">
        <f t="shared" si="13"/>
        <v>4145.333333333333</v>
      </c>
      <c r="X59" s="3"/>
      <c r="Y59" s="3"/>
      <c r="Z59" s="3"/>
    </row>
    <row r="60" spans="1:26" s="5" customFormat="1">
      <c r="A60" s="7">
        <v>2015</v>
      </c>
      <c r="B60" s="26">
        <f t="shared" si="10"/>
        <v>28410</v>
      </c>
      <c r="C60" s="26">
        <f t="shared" si="10"/>
        <v>5755.666666666667</v>
      </c>
      <c r="D60" s="26">
        <f t="shared" si="10"/>
        <v>554.33333333333337</v>
      </c>
      <c r="E60" s="26">
        <f t="shared" si="10"/>
        <v>98107.133333333346</v>
      </c>
      <c r="F60" s="3"/>
      <c r="G60" s="6"/>
      <c r="H60" s="26">
        <f t="shared" si="11"/>
        <v>22742.666666666668</v>
      </c>
      <c r="I60" s="26">
        <f t="shared" si="11"/>
        <v>3495.6666666666665</v>
      </c>
      <c r="J60" s="26">
        <f t="shared" si="11"/>
        <v>151.66666666666666</v>
      </c>
      <c r="K60" s="26">
        <f t="shared" si="11"/>
        <v>84486.46666666666</v>
      </c>
      <c r="L60" s="113"/>
      <c r="M60" s="6"/>
      <c r="N60" s="26">
        <f t="shared" si="12"/>
        <v>4122.666666666667</v>
      </c>
      <c r="O60" s="26">
        <f t="shared" si="12"/>
        <v>2260</v>
      </c>
      <c r="P60" s="26">
        <f t="shared" si="12"/>
        <v>212.66666666666666</v>
      </c>
      <c r="Q60" s="26">
        <f t="shared" si="12"/>
        <v>9386.6666666666661</v>
      </c>
      <c r="R60" s="3"/>
      <c r="S60" s="6"/>
      <c r="T60" s="26">
        <f t="shared" si="13"/>
        <v>1544.6666666666667</v>
      </c>
      <c r="U60" s="26">
        <f t="shared" si="13"/>
        <v>0</v>
      </c>
      <c r="V60" s="26">
        <f t="shared" si="13"/>
        <v>190</v>
      </c>
      <c r="W60" s="26">
        <f t="shared" si="13"/>
        <v>3829.6666666666665</v>
      </c>
      <c r="X60" s="3"/>
      <c r="Y60" s="3"/>
      <c r="Z60" s="3"/>
    </row>
    <row r="61" spans="1:26" s="5" customFormat="1">
      <c r="A61" s="7">
        <v>2014</v>
      </c>
      <c r="B61" s="26">
        <f t="shared" si="10"/>
        <v>27180.333333333332</v>
      </c>
      <c r="C61" s="26">
        <f t="shared" si="10"/>
        <v>3985</v>
      </c>
      <c r="D61" s="26">
        <f t="shared" si="10"/>
        <v>395.66666666666669</v>
      </c>
      <c r="E61" s="26">
        <f t="shared" si="10"/>
        <v>91623.466666666674</v>
      </c>
      <c r="F61" s="3"/>
      <c r="G61" s="6"/>
      <c r="H61" s="26">
        <f t="shared" si="11"/>
        <v>22059.666666666668</v>
      </c>
      <c r="I61" s="26">
        <f t="shared" si="11"/>
        <v>2948.6666666666665</v>
      </c>
      <c r="J61" s="26">
        <f t="shared" si="11"/>
        <v>132.66666666666666</v>
      </c>
      <c r="K61" s="26">
        <f t="shared" si="11"/>
        <v>78477.46666666666</v>
      </c>
      <c r="L61" s="3"/>
      <c r="M61" s="6"/>
      <c r="N61" s="26">
        <f t="shared" si="12"/>
        <v>3789.6666666666665</v>
      </c>
      <c r="O61" s="26">
        <f t="shared" si="12"/>
        <v>1036.3333333333333</v>
      </c>
      <c r="P61" s="26">
        <f t="shared" si="12"/>
        <v>147.33333333333334</v>
      </c>
      <c r="Q61" s="26">
        <f t="shared" si="12"/>
        <v>9206.3333333333339</v>
      </c>
      <c r="R61" s="3"/>
      <c r="S61" s="6"/>
      <c r="T61" s="26">
        <f t="shared" si="13"/>
        <v>1331</v>
      </c>
      <c r="U61" s="26">
        <f t="shared" si="13"/>
        <v>0</v>
      </c>
      <c r="V61" s="26">
        <f t="shared" si="13"/>
        <v>115.66666666666667</v>
      </c>
      <c r="W61" s="26">
        <f t="shared" si="13"/>
        <v>3495</v>
      </c>
      <c r="X61" s="3"/>
      <c r="Y61" s="3"/>
      <c r="Z61" s="3"/>
    </row>
    <row r="62" spans="1:26" s="5" customFormat="1">
      <c r="A62" s="7">
        <v>2013</v>
      </c>
      <c r="B62" s="26">
        <f t="shared" si="10"/>
        <v>26258</v>
      </c>
      <c r="C62" s="26">
        <f>AVERAGE(C30:C32)</f>
        <v>2809</v>
      </c>
      <c r="D62" s="26">
        <f t="shared" si="10"/>
        <v>314</v>
      </c>
      <c r="E62" s="26">
        <f t="shared" si="10"/>
        <v>84849.8</v>
      </c>
      <c r="F62" s="3"/>
      <c r="G62" s="6"/>
      <c r="H62" s="26">
        <f t="shared" si="11"/>
        <v>21469.666666666668</v>
      </c>
      <c r="I62" s="26">
        <f t="shared" si="11"/>
        <v>2809</v>
      </c>
      <c r="J62" s="26">
        <f t="shared" si="11"/>
        <v>143</v>
      </c>
      <c r="K62" s="26">
        <f t="shared" si="11"/>
        <v>71829.133333333331</v>
      </c>
      <c r="L62" s="3"/>
      <c r="M62" s="6"/>
      <c r="N62" s="26">
        <f t="shared" si="12"/>
        <v>3582</v>
      </c>
      <c r="O62" s="26">
        <f t="shared" si="12"/>
        <v>0</v>
      </c>
      <c r="P62" s="26">
        <f t="shared" si="12"/>
        <v>94.666666666666671</v>
      </c>
      <c r="Q62" s="26">
        <f t="shared" si="12"/>
        <v>9263</v>
      </c>
      <c r="R62" s="3"/>
      <c r="S62" s="6"/>
      <c r="T62" s="26">
        <f t="shared" si="13"/>
        <v>1206.3333333333333</v>
      </c>
      <c r="U62" s="26">
        <f t="shared" si="13"/>
        <v>0</v>
      </c>
      <c r="V62" s="26">
        <f t="shared" si="13"/>
        <v>76.333333333333329</v>
      </c>
      <c r="W62" s="26">
        <f t="shared" si="13"/>
        <v>3301</v>
      </c>
      <c r="X62" s="3"/>
      <c r="Y62" s="3"/>
      <c r="Z62" s="3"/>
    </row>
    <row r="63" spans="1:26" s="5" customFormat="1">
      <c r="A63" s="29"/>
      <c r="B63" s="29"/>
      <c r="C63" s="29"/>
      <c r="D63" s="29"/>
      <c r="E63" s="29"/>
      <c r="F63" s="3"/>
      <c r="G63" s="69"/>
      <c r="H63" s="29"/>
      <c r="I63" s="29"/>
      <c r="J63" s="29"/>
      <c r="K63" s="29"/>
      <c r="L63" s="44"/>
      <c r="M63" s="69"/>
      <c r="N63" s="29"/>
      <c r="O63" s="29"/>
      <c r="P63" s="29"/>
      <c r="Q63" s="29"/>
      <c r="R63" s="29"/>
      <c r="S63" s="69"/>
      <c r="T63" s="29"/>
      <c r="U63" s="29"/>
      <c r="V63" s="29"/>
      <c r="W63" s="29"/>
      <c r="X63" s="3"/>
      <c r="Y63" s="3"/>
      <c r="Z63" s="3"/>
    </row>
    <row r="64" spans="1:26" s="5" customFormat="1">
      <c r="A64" s="29"/>
      <c r="B64" s="29"/>
      <c r="C64" s="3"/>
      <c r="D64" s="26"/>
      <c r="E64" s="3"/>
      <c r="F64" s="3"/>
      <c r="G64" s="3"/>
      <c r="H64" s="3"/>
      <c r="I64" s="3"/>
      <c r="J64" s="2"/>
      <c r="K64" s="13"/>
      <c r="L64" s="30"/>
      <c r="M64" s="3"/>
      <c r="N64" s="3"/>
      <c r="O64" s="3"/>
      <c r="P64" s="3"/>
      <c r="Q64" s="3"/>
      <c r="R64" s="3"/>
      <c r="S64" s="3"/>
      <c r="T64" s="3"/>
      <c r="U64" s="3"/>
      <c r="V64" s="29"/>
      <c r="W64" s="3"/>
      <c r="X64" s="3"/>
      <c r="Y64" s="3"/>
      <c r="Z64" s="3"/>
    </row>
    <row r="65" spans="1:26" s="5" customFormat="1">
      <c r="J65" s="3"/>
      <c r="K65" s="13"/>
      <c r="L65" s="30"/>
      <c r="N65" s="3"/>
      <c r="X65" s="3"/>
      <c r="Y65" s="3"/>
      <c r="Z65" s="3"/>
    </row>
    <row r="66" spans="1:26" s="5" customFormat="1">
      <c r="X66" s="3"/>
      <c r="Y66" s="3"/>
      <c r="Z66" s="3"/>
    </row>
    <row r="67" spans="1:26" s="5" customFormat="1">
      <c r="X67" s="3"/>
      <c r="Y67" s="3"/>
      <c r="Z67" s="3"/>
    </row>
    <row r="68" spans="1:26" s="5" customFormat="1">
      <c r="X68" s="3"/>
      <c r="Y68" s="3"/>
      <c r="Z68" s="3"/>
    </row>
    <row r="69" spans="1:26" s="5" customFormat="1">
      <c r="X69" s="3"/>
      <c r="Y69" s="3"/>
      <c r="Z69" s="3"/>
    </row>
    <row r="70" spans="1:26" s="5" customFormat="1">
      <c r="X70" s="3"/>
      <c r="Y70" s="3"/>
      <c r="Z70" s="3"/>
    </row>
    <row r="71" spans="1:26" s="5" customFormat="1">
      <c r="X71" s="3"/>
      <c r="Y71" s="3"/>
      <c r="Z71" s="3"/>
    </row>
    <row r="72" spans="1:26" s="5" customFormat="1">
      <c r="A72" s="3"/>
      <c r="B72" s="3"/>
      <c r="C72" s="29"/>
      <c r="D72" s="26"/>
      <c r="E72" s="3"/>
      <c r="F72" s="3"/>
      <c r="G72" s="3"/>
      <c r="H72" s="3"/>
      <c r="I72" s="3"/>
      <c r="J72" s="3"/>
      <c r="K72" s="3"/>
      <c r="L72" s="3"/>
      <c r="M72" s="3"/>
      <c r="N72" s="3"/>
      <c r="O72" s="3"/>
      <c r="P72" s="3"/>
      <c r="Q72" s="3"/>
      <c r="R72" s="3"/>
      <c r="S72" s="3"/>
      <c r="T72" s="3"/>
      <c r="U72" s="3"/>
      <c r="V72" s="3"/>
      <c r="W72" s="3"/>
      <c r="X72" s="3"/>
      <c r="Y72" s="3"/>
      <c r="Z72" s="3"/>
    </row>
    <row r="73" spans="1:26" s="5" customFormat="1">
      <c r="A73" s="3"/>
      <c r="B73" s="3"/>
      <c r="C73" s="29"/>
      <c r="D73" s="3"/>
      <c r="E73" s="3"/>
      <c r="F73" s="3"/>
      <c r="G73" s="3"/>
      <c r="H73" s="3"/>
      <c r="I73" s="3"/>
      <c r="J73" s="3"/>
      <c r="K73" s="3"/>
      <c r="L73" s="3"/>
      <c r="M73" s="3"/>
      <c r="N73" s="3"/>
      <c r="O73" s="3"/>
      <c r="P73" s="3"/>
      <c r="Q73" s="3"/>
      <c r="R73" s="3"/>
      <c r="S73" s="3"/>
      <c r="T73" s="3"/>
      <c r="U73" s="3"/>
      <c r="V73" s="3"/>
      <c r="W73" s="3"/>
      <c r="X73" s="3"/>
      <c r="Y73" s="3"/>
      <c r="Z73" s="3"/>
    </row>
    <row r="74" spans="1:26" s="5" customFormat="1">
      <c r="A74" s="3"/>
      <c r="B74" s="3"/>
      <c r="C74" s="29"/>
      <c r="D74" s="3"/>
      <c r="E74" s="3"/>
      <c r="F74" s="3"/>
      <c r="G74" s="3"/>
      <c r="H74" s="3"/>
      <c r="I74" s="3"/>
      <c r="J74" s="3"/>
      <c r="K74" s="3"/>
      <c r="L74" s="3"/>
      <c r="M74" s="3"/>
      <c r="N74" s="3"/>
      <c r="O74" s="3"/>
      <c r="P74" s="3"/>
      <c r="Q74" s="3"/>
      <c r="R74" s="3"/>
      <c r="S74" s="3"/>
      <c r="T74" s="3"/>
      <c r="U74" s="3"/>
      <c r="V74" s="3"/>
      <c r="W74" s="3"/>
      <c r="X74" s="3"/>
      <c r="Y74" s="3"/>
      <c r="Z74" s="3"/>
    </row>
    <row r="75" spans="1:26" s="5" customFormat="1">
      <c r="A75" s="3"/>
      <c r="B75" s="3"/>
      <c r="C75" s="29"/>
      <c r="D75" s="3"/>
      <c r="E75" s="3"/>
      <c r="F75" s="3"/>
      <c r="G75" s="3"/>
      <c r="H75" s="3"/>
      <c r="I75" s="3"/>
      <c r="J75" s="3"/>
      <c r="K75" s="3"/>
      <c r="L75" s="3"/>
      <c r="M75" s="3"/>
      <c r="N75" s="3"/>
      <c r="O75" s="3"/>
      <c r="P75" s="3"/>
      <c r="Q75" s="3"/>
      <c r="R75" s="3"/>
      <c r="S75" s="3"/>
      <c r="T75" s="3"/>
      <c r="U75" s="3"/>
      <c r="V75" s="3"/>
      <c r="W75" s="3"/>
      <c r="X75" s="3"/>
      <c r="Y75" s="3"/>
      <c r="Z75" s="3"/>
    </row>
    <row r="76" spans="1:26" s="5" customFormat="1">
      <c r="A76" s="3"/>
      <c r="B76" s="3"/>
      <c r="C76" s="29"/>
      <c r="D76" s="3"/>
      <c r="E76" s="3"/>
      <c r="F76" s="3"/>
      <c r="G76" s="3"/>
      <c r="H76" s="3"/>
      <c r="I76" s="3"/>
      <c r="J76" s="3"/>
      <c r="K76" s="3"/>
      <c r="L76" s="3"/>
      <c r="M76" s="3"/>
      <c r="N76" s="3"/>
      <c r="O76" s="3"/>
      <c r="P76" s="3"/>
      <c r="Q76" s="3"/>
      <c r="R76" s="3"/>
      <c r="S76" s="3"/>
      <c r="T76" s="3"/>
      <c r="U76" s="3"/>
      <c r="V76" s="3"/>
      <c r="W76" s="3"/>
      <c r="X76" s="3"/>
      <c r="Y76" s="3"/>
      <c r="Z76" s="3"/>
    </row>
    <row r="77" spans="1:26" s="5" customFormat="1">
      <c r="A77" s="3"/>
      <c r="B77" s="3"/>
      <c r="C77" s="29"/>
      <c r="D77" s="3"/>
      <c r="E77" s="3"/>
      <c r="F77" s="3"/>
      <c r="G77" s="3"/>
      <c r="H77" s="3"/>
      <c r="I77" s="3"/>
      <c r="J77" s="3"/>
      <c r="K77" s="3"/>
      <c r="L77" s="3"/>
      <c r="M77" s="3"/>
      <c r="N77" s="3"/>
      <c r="O77" s="3"/>
      <c r="P77" s="3"/>
      <c r="Q77" s="3"/>
      <c r="R77" s="3"/>
      <c r="S77" s="3"/>
      <c r="T77" s="3"/>
      <c r="U77" s="3"/>
      <c r="V77" s="3"/>
      <c r="W77" s="3"/>
      <c r="X77" s="3"/>
      <c r="Y77" s="3"/>
      <c r="Z77" s="3"/>
    </row>
  </sheetData>
  <mergeCells count="24">
    <mergeCell ref="B47:F47"/>
    <mergeCell ref="H47:L47"/>
    <mergeCell ref="N47:R47"/>
    <mergeCell ref="T47:X47"/>
    <mergeCell ref="T48:V48"/>
    <mergeCell ref="W48:X48"/>
    <mergeCell ref="B48:D48"/>
    <mergeCell ref="E48:F48"/>
    <mergeCell ref="H48:J48"/>
    <mergeCell ref="K48:L48"/>
    <mergeCell ref="N48:P48"/>
    <mergeCell ref="Q48:R48"/>
    <mergeCell ref="B15:F15"/>
    <mergeCell ref="H15:L15"/>
    <mergeCell ref="N15:R15"/>
    <mergeCell ref="T15:X15"/>
    <mergeCell ref="B16:D16"/>
    <mergeCell ref="E16:F16"/>
    <mergeCell ref="H16:J16"/>
    <mergeCell ref="K16:L16"/>
    <mergeCell ref="N16:P16"/>
    <mergeCell ref="Q16:R16"/>
    <mergeCell ref="T16:V16"/>
    <mergeCell ref="W16:X16"/>
  </mergeCells>
  <pageMargins left="0.7" right="0.7" top="0.75" bottom="0.75" header="0.3" footer="0.3"/>
  <pageSetup paperSize="8"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0C56-1B4C-4AC9-92EE-6062A8AC7F36}">
  <sheetPr>
    <pageSetUpPr fitToPage="1"/>
  </sheetPr>
  <dimension ref="A12:V95"/>
  <sheetViews>
    <sheetView zoomScaleNormal="100" workbookViewId="0">
      <selection activeCell="N5" sqref="N5"/>
    </sheetView>
  </sheetViews>
  <sheetFormatPr baseColWidth="10" defaultColWidth="11.42578125" defaultRowHeight="15"/>
  <cols>
    <col min="1" max="1" width="64.7109375" style="1" bestFit="1" customWidth="1"/>
    <col min="2" max="16384" width="11.42578125" style="1"/>
  </cols>
  <sheetData>
    <row r="12" spans="1:15" s="32" customFormat="1">
      <c r="A12" s="31" t="s">
        <v>42</v>
      </c>
      <c r="B12" s="3"/>
      <c r="C12" s="3"/>
    </row>
    <row r="13" spans="1:15" s="32" customFormat="1" ht="3" customHeight="1">
      <c r="A13" s="33"/>
      <c r="B13" s="33"/>
      <c r="C13" s="33"/>
    </row>
    <row r="14" spans="1:15" s="32" customFormat="1">
      <c r="A14" s="8">
        <v>2025</v>
      </c>
      <c r="B14" s="7"/>
      <c r="C14" s="7"/>
      <c r="L14" s="34"/>
      <c r="M14" s="35"/>
      <c r="N14" s="20"/>
      <c r="O14" s="35"/>
    </row>
    <row r="15" spans="1:15" s="32" customFormat="1">
      <c r="A15" s="8"/>
      <c r="B15" s="9" t="s">
        <v>41</v>
      </c>
      <c r="C15" s="9" t="s">
        <v>40</v>
      </c>
    </row>
    <row r="16" spans="1:15" s="32" customFormat="1" ht="15" customHeight="1">
      <c r="A16" s="35" t="s">
        <v>2</v>
      </c>
      <c r="B16" s="20">
        <v>9973</v>
      </c>
      <c r="C16" s="19">
        <v>0.29456242431402663</v>
      </c>
      <c r="E16" s="36"/>
    </row>
    <row r="17" spans="1:12" s="32" customFormat="1" ht="15" customHeight="1">
      <c r="A17" s="35" t="s">
        <v>3</v>
      </c>
      <c r="B17" s="20">
        <v>3929</v>
      </c>
      <c r="C17" s="19">
        <v>0.11604690315149009</v>
      </c>
    </row>
    <row r="18" spans="1:12" s="32" customFormat="1" ht="15" customHeight="1">
      <c r="A18" s="35" t="s">
        <v>4</v>
      </c>
      <c r="B18" s="20">
        <v>3367</v>
      </c>
      <c r="C18" s="19">
        <v>9.94476769944177E-2</v>
      </c>
    </row>
    <row r="19" spans="1:12" s="32" customFormat="1" ht="15" customHeight="1">
      <c r="A19" s="35" t="s">
        <v>5</v>
      </c>
      <c r="B19" s="20">
        <v>2779</v>
      </c>
      <c r="C19" s="19">
        <v>8.208051510765868E-2</v>
      </c>
    </row>
    <row r="20" spans="1:12" s="32" customFormat="1" ht="15" customHeight="1">
      <c r="A20" s="35" t="s">
        <v>6</v>
      </c>
      <c r="B20" s="20">
        <v>2681</v>
      </c>
      <c r="C20" s="19">
        <v>7.9185988126532186E-2</v>
      </c>
    </row>
    <row r="21" spans="1:12" s="32" customFormat="1" ht="15" customHeight="1">
      <c r="A21" s="35" t="s">
        <v>7</v>
      </c>
      <c r="B21" s="20">
        <v>1928</v>
      </c>
      <c r="C21" s="19">
        <v>5.6945387955223442E-2</v>
      </c>
    </row>
    <row r="22" spans="1:12" s="32" customFormat="1" ht="15" customHeight="1">
      <c r="A22" s="35" t="s">
        <v>8</v>
      </c>
      <c r="B22" s="20">
        <v>1866</v>
      </c>
      <c r="C22" s="19">
        <v>5.5114156599816874E-2</v>
      </c>
    </row>
    <row r="23" spans="1:12" s="32" customFormat="1" ht="15" customHeight="1">
      <c r="A23" s="35" t="s">
        <v>9</v>
      </c>
      <c r="B23" s="20">
        <v>1725</v>
      </c>
      <c r="C23" s="19">
        <v>5.0949582065747116E-2</v>
      </c>
    </row>
    <row r="24" spans="1:12" s="32" customFormat="1" ht="15" customHeight="1">
      <c r="A24" s="35" t="s">
        <v>10</v>
      </c>
      <c r="B24" s="20">
        <v>1328</v>
      </c>
      <c r="C24" s="19">
        <v>3.9223794193224443E-2</v>
      </c>
      <c r="L24" s="34"/>
    </row>
    <row r="25" spans="1:12" s="32" customFormat="1" ht="15" customHeight="1">
      <c r="A25" s="35" t="s">
        <v>11</v>
      </c>
      <c r="B25" s="20">
        <v>1247</v>
      </c>
      <c r="C25" s="19">
        <v>3.6831379035354578E-2</v>
      </c>
    </row>
    <row r="26" spans="1:12" s="32" customFormat="1" ht="15" customHeight="1">
      <c r="A26" s="35" t="s">
        <v>12</v>
      </c>
      <c r="B26" s="20">
        <v>1164</v>
      </c>
      <c r="C26" s="19">
        <v>3.4379891898278052E-2</v>
      </c>
    </row>
    <row r="27" spans="1:12" s="32" customFormat="1" ht="15" customHeight="1">
      <c r="A27" s="35" t="s">
        <v>13</v>
      </c>
      <c r="B27" s="20">
        <v>673</v>
      </c>
      <c r="C27" s="19">
        <v>1.9877721003042206E-2</v>
      </c>
    </row>
    <row r="28" spans="1:12" s="32" customFormat="1" ht="15" customHeight="1">
      <c r="A28" s="35" t="s">
        <v>14</v>
      </c>
      <c r="B28" s="20">
        <v>647</v>
      </c>
      <c r="C28" s="19">
        <v>1.9109785273355585E-2</v>
      </c>
    </row>
    <row r="29" spans="1:12" s="32" customFormat="1" ht="15" customHeight="1">
      <c r="A29" s="37" t="s">
        <v>15</v>
      </c>
      <c r="B29" s="37">
        <v>176</v>
      </c>
      <c r="C29" s="19">
        <v>5.1983341701863717E-3</v>
      </c>
    </row>
    <row r="30" spans="1:12" s="32" customFormat="1" ht="15" customHeight="1">
      <c r="A30" s="35" t="s">
        <v>16</v>
      </c>
      <c r="B30" s="20">
        <v>146</v>
      </c>
      <c r="C30" s="19">
        <v>4.3122544820864226E-3</v>
      </c>
    </row>
    <row r="31" spans="1:12" s="32" customFormat="1" ht="15" customHeight="1">
      <c r="A31" s="35" t="s">
        <v>17</v>
      </c>
      <c r="B31" s="20">
        <v>116</v>
      </c>
      <c r="C31" s="19">
        <v>3.4261747939864726E-3</v>
      </c>
    </row>
    <row r="32" spans="1:12" s="32" customFormat="1" ht="15" customHeight="1">
      <c r="A32" s="35" t="s">
        <v>18</v>
      </c>
      <c r="B32" s="20">
        <v>58</v>
      </c>
      <c r="C32" s="19">
        <v>1.7130873969932363E-3</v>
      </c>
    </row>
    <row r="33" spans="1:16" s="32" customFormat="1" ht="15" customHeight="1">
      <c r="A33" s="35" t="s">
        <v>19</v>
      </c>
      <c r="B33" s="20">
        <v>35</v>
      </c>
      <c r="C33" s="19">
        <v>1.0337596361166082E-3</v>
      </c>
    </row>
    <row r="34" spans="1:16" s="32" customFormat="1" ht="15" customHeight="1">
      <c r="A34" s="35" t="s">
        <v>20</v>
      </c>
      <c r="B34" s="20">
        <v>16</v>
      </c>
      <c r="C34" s="19">
        <v>4.7257583365330658E-4</v>
      </c>
    </row>
    <row r="35" spans="1:16" s="32" customFormat="1" ht="15" customHeight="1">
      <c r="A35" s="35" t="s">
        <v>21</v>
      </c>
      <c r="B35" s="20">
        <v>2</v>
      </c>
      <c r="C35" s="19">
        <v>5.9071979206663322E-5</v>
      </c>
    </row>
    <row r="36" spans="1:16" s="32" customFormat="1" ht="15" customHeight="1">
      <c r="A36" s="35" t="s">
        <v>22</v>
      </c>
      <c r="B36" s="20">
        <v>1</v>
      </c>
      <c r="C36" s="19">
        <v>2.9535989603331661E-5</v>
      </c>
    </row>
    <row r="37" spans="1:16" s="32" customFormat="1" ht="15" customHeight="1">
      <c r="A37" s="35"/>
      <c r="B37" s="20"/>
      <c r="C37" s="116"/>
    </row>
    <row r="38" spans="1:16" s="32" customFormat="1" ht="15" customHeight="1">
      <c r="A38" s="37"/>
      <c r="B38" s="38"/>
      <c r="C38" s="37"/>
    </row>
    <row r="39" spans="1:16" s="32" customFormat="1">
      <c r="A39" s="37"/>
      <c r="B39" s="37"/>
      <c r="C39" s="37"/>
    </row>
    <row r="40" spans="1:16" s="32" customFormat="1">
      <c r="A40" s="31" t="s">
        <v>43</v>
      </c>
      <c r="B40" s="3"/>
      <c r="C40" s="3"/>
      <c r="D40" s="3"/>
      <c r="E40" s="3"/>
      <c r="F40" s="3"/>
    </row>
    <row r="41" spans="1:16" s="32" customFormat="1" ht="3" customHeight="1">
      <c r="A41" s="33"/>
      <c r="B41" s="33"/>
      <c r="C41" s="33"/>
      <c r="D41" s="33"/>
      <c r="E41" s="33"/>
      <c r="F41" s="33"/>
      <c r="G41" s="33"/>
      <c r="H41" s="33"/>
      <c r="I41" s="33"/>
      <c r="J41" s="33"/>
      <c r="K41" s="33"/>
      <c r="L41" s="33"/>
      <c r="M41" s="33"/>
      <c r="N41" s="33"/>
      <c r="O41" s="33"/>
      <c r="P41" s="33"/>
    </row>
    <row r="42" spans="1:16" s="32" customFormat="1" ht="12.75" customHeight="1">
      <c r="A42" s="7" t="s">
        <v>41</v>
      </c>
      <c r="B42" s="7"/>
      <c r="C42" s="7"/>
      <c r="D42" s="7"/>
      <c r="E42" s="7"/>
      <c r="F42" s="7"/>
      <c r="G42" s="7"/>
      <c r="H42" s="7"/>
      <c r="I42" s="7"/>
      <c r="J42" s="7"/>
      <c r="K42" s="7"/>
      <c r="L42" s="7"/>
      <c r="M42" s="7"/>
      <c r="N42" s="7"/>
      <c r="O42" s="7"/>
      <c r="P42" s="7"/>
    </row>
    <row r="43" spans="1:16" s="32" customFormat="1" ht="15" customHeight="1">
      <c r="A43" s="7"/>
      <c r="B43" s="7">
        <v>2011</v>
      </c>
      <c r="C43" s="7">
        <v>2012</v>
      </c>
      <c r="D43" s="7">
        <v>2013</v>
      </c>
      <c r="E43" s="7">
        <v>2014</v>
      </c>
      <c r="F43" s="7">
        <v>2015</v>
      </c>
      <c r="G43" s="7">
        <v>2016</v>
      </c>
      <c r="H43" s="7">
        <v>2017</v>
      </c>
      <c r="I43" s="7">
        <v>2018</v>
      </c>
      <c r="J43" s="7">
        <v>2019</v>
      </c>
      <c r="K43" s="7">
        <v>2020</v>
      </c>
      <c r="L43" s="7">
        <v>2021</v>
      </c>
      <c r="M43" s="7">
        <v>2022</v>
      </c>
      <c r="N43" s="7">
        <v>2023</v>
      </c>
      <c r="O43" s="7">
        <v>2024</v>
      </c>
      <c r="P43" s="7">
        <v>2025</v>
      </c>
    </row>
    <row r="44" spans="1:16" s="32" customFormat="1" ht="15" customHeight="1">
      <c r="A44" s="39" t="s">
        <v>29</v>
      </c>
      <c r="B44" s="13">
        <v>21308</v>
      </c>
      <c r="C44" s="13">
        <v>21317</v>
      </c>
      <c r="D44" s="13">
        <v>21784</v>
      </c>
      <c r="E44" s="13">
        <v>23078</v>
      </c>
      <c r="F44" s="13">
        <v>23366</v>
      </c>
      <c r="G44" s="13">
        <v>20930</v>
      </c>
      <c r="H44" s="13">
        <v>20321</v>
      </c>
      <c r="I44" s="13">
        <v>22663</v>
      </c>
      <c r="J44" s="13">
        <v>22631</v>
      </c>
      <c r="K44" s="13">
        <v>24424</v>
      </c>
      <c r="L44" s="13">
        <v>24853</v>
      </c>
      <c r="M44" s="13">
        <v>24915</v>
      </c>
      <c r="N44" s="13">
        <v>25253</v>
      </c>
      <c r="O44" s="13">
        <v>24329</v>
      </c>
      <c r="P44" s="13">
        <v>22950</v>
      </c>
    </row>
    <row r="45" spans="1:16" s="32" customFormat="1" ht="15" customHeight="1">
      <c r="A45" s="39"/>
      <c r="B45" s="15">
        <f>B44/B50</f>
        <v>0.82842813265425141</v>
      </c>
      <c r="C45" s="15">
        <f t="shared" ref="C45:P45" si="0">C44/C50</f>
        <v>0.82187608435825266</v>
      </c>
      <c r="D45" s="15">
        <f t="shared" si="0"/>
        <v>0.80336332792447263</v>
      </c>
      <c r="E45" s="15">
        <f t="shared" si="0"/>
        <v>0.81009547879809041</v>
      </c>
      <c r="F45" s="15">
        <f t="shared" si="0"/>
        <v>0.78869911564166606</v>
      </c>
      <c r="G45" s="15">
        <f t="shared" si="0"/>
        <v>0.75935130428472952</v>
      </c>
      <c r="H45" s="15">
        <f t="shared" si="0"/>
        <v>0.7459163821899204</v>
      </c>
      <c r="I45" s="15">
        <f t="shared" si="0"/>
        <v>0.75973851827019778</v>
      </c>
      <c r="J45" s="15">
        <f t="shared" si="0"/>
        <v>0.74860242797128773</v>
      </c>
      <c r="K45" s="15">
        <f t="shared" si="0"/>
        <v>0.78901631400419969</v>
      </c>
      <c r="L45" s="15">
        <f t="shared" si="0"/>
        <v>0.77877354056340675</v>
      </c>
      <c r="M45" s="15">
        <f t="shared" si="0"/>
        <v>0.7545884063238234</v>
      </c>
      <c r="N45" s="15">
        <f t="shared" si="0"/>
        <v>0.72812986563635318</v>
      </c>
      <c r="O45" s="15">
        <f t="shared" si="0"/>
        <v>0.69792593017585125</v>
      </c>
      <c r="P45" s="15">
        <f t="shared" si="0"/>
        <v>0.67789100575985817</v>
      </c>
    </row>
    <row r="46" spans="1:16" s="32" customFormat="1" ht="15" customHeight="1">
      <c r="A46" s="39" t="s">
        <v>81</v>
      </c>
      <c r="B46" s="13">
        <v>3289</v>
      </c>
      <c r="C46" s="13">
        <v>3532</v>
      </c>
      <c r="D46" s="13">
        <v>3925</v>
      </c>
      <c r="E46" s="13">
        <v>3912</v>
      </c>
      <c r="F46" s="13">
        <v>4531</v>
      </c>
      <c r="G46" s="13">
        <v>4856</v>
      </c>
      <c r="H46" s="13">
        <v>5215</v>
      </c>
      <c r="I46" s="13">
        <v>5351</v>
      </c>
      <c r="J46" s="13">
        <v>5869</v>
      </c>
      <c r="K46" s="13">
        <v>4489</v>
      </c>
      <c r="L46" s="13">
        <v>4811</v>
      </c>
      <c r="M46" s="13">
        <v>5200</v>
      </c>
      <c r="N46" s="13">
        <v>6342</v>
      </c>
      <c r="O46" s="13">
        <v>7252</v>
      </c>
      <c r="P46" s="13">
        <v>7494</v>
      </c>
    </row>
    <row r="47" spans="1:16" s="32" customFormat="1" ht="15" customHeight="1">
      <c r="B47" s="15">
        <f>B46/B50</f>
        <v>0.1278721667120252</v>
      </c>
      <c r="C47" s="15">
        <f t="shared" ref="C47:P47" si="1">C46/C50</f>
        <v>0.13617611905771679</v>
      </c>
      <c r="D47" s="15">
        <f t="shared" si="1"/>
        <v>0.14474848797757781</v>
      </c>
      <c r="E47" s="15">
        <f t="shared" si="1"/>
        <v>0.13732097725358045</v>
      </c>
      <c r="F47" s="15">
        <f t="shared" si="1"/>
        <v>0.15293998514818066</v>
      </c>
      <c r="G47" s="15">
        <f t="shared" si="1"/>
        <v>0.17617820991909444</v>
      </c>
      <c r="H47" s="15">
        <f t="shared" si="1"/>
        <v>0.19142532026575634</v>
      </c>
      <c r="I47" s="15">
        <f t="shared" si="1"/>
        <v>0.17938317130405632</v>
      </c>
      <c r="J47" s="15">
        <f t="shared" si="1"/>
        <v>0.19413846713638319</v>
      </c>
      <c r="K47" s="15">
        <f t="shared" si="1"/>
        <v>0.14501696010337586</v>
      </c>
      <c r="L47" s="15">
        <f t="shared" si="1"/>
        <v>0.15075361138094193</v>
      </c>
      <c r="M47" s="15">
        <f t="shared" si="1"/>
        <v>0.15748985401901994</v>
      </c>
      <c r="N47" s="15">
        <f t="shared" si="1"/>
        <v>0.18286142667666225</v>
      </c>
      <c r="O47" s="15">
        <f t="shared" si="1"/>
        <v>0.20803809633093318</v>
      </c>
      <c r="P47" s="15">
        <f t="shared" si="1"/>
        <v>0.2213557820115197</v>
      </c>
    </row>
    <row r="48" spans="1:16" s="32" customFormat="1" ht="15" customHeight="1">
      <c r="A48" s="39" t="s">
        <v>38</v>
      </c>
      <c r="B48" s="13">
        <v>1124</v>
      </c>
      <c r="C48" s="13">
        <v>1088</v>
      </c>
      <c r="D48" s="13">
        <v>1407</v>
      </c>
      <c r="E48" s="13">
        <v>1498</v>
      </c>
      <c r="F48" s="13">
        <v>1729</v>
      </c>
      <c r="G48" s="13">
        <v>1777</v>
      </c>
      <c r="H48" s="13">
        <v>1707</v>
      </c>
      <c r="I48" s="13">
        <v>1816</v>
      </c>
      <c r="J48" s="13">
        <v>1731</v>
      </c>
      <c r="K48" s="13">
        <v>2042</v>
      </c>
      <c r="L48" s="13">
        <v>2249</v>
      </c>
      <c r="M48" s="13">
        <v>2903</v>
      </c>
      <c r="N48" s="13">
        <v>3087</v>
      </c>
      <c r="O48" s="13">
        <v>3278</v>
      </c>
      <c r="P48" s="13">
        <v>3411</v>
      </c>
    </row>
    <row r="49" spans="1:22" s="32" customFormat="1" ht="15" customHeight="1">
      <c r="B49" s="15">
        <f t="shared" ref="B49:P49" si="2">B48/B50</f>
        <v>4.3699700633723415E-2</v>
      </c>
      <c r="C49" s="15">
        <f t="shared" si="2"/>
        <v>4.1947796584030535E-2</v>
      </c>
      <c r="D49" s="15">
        <f t="shared" si="2"/>
        <v>5.1888184097949548E-2</v>
      </c>
      <c r="E49" s="15">
        <f t="shared" si="2"/>
        <v>5.258354394832912E-2</v>
      </c>
      <c r="F49" s="15">
        <f t="shared" si="2"/>
        <v>5.8360899210153243E-2</v>
      </c>
      <c r="G49" s="15">
        <f t="shared" si="2"/>
        <v>6.4470485796176036E-2</v>
      </c>
      <c r="H49" s="15">
        <f t="shared" si="2"/>
        <v>6.265829754432331E-2</v>
      </c>
      <c r="I49" s="15">
        <f t="shared" si="2"/>
        <v>6.0878310425745895E-2</v>
      </c>
      <c r="J49" s="15">
        <f t="shared" si="2"/>
        <v>5.7259104892329063E-2</v>
      </c>
      <c r="K49" s="15">
        <f t="shared" si="2"/>
        <v>6.5966725892424485E-2</v>
      </c>
      <c r="L49" s="15">
        <f t="shared" si="2"/>
        <v>7.0472848055651308E-2</v>
      </c>
      <c r="M49" s="15">
        <f t="shared" si="2"/>
        <v>8.7921739657156703E-2</v>
      </c>
      <c r="N49" s="15">
        <f t="shared" si="2"/>
        <v>8.9008707686984601E-2</v>
      </c>
      <c r="O49" s="15">
        <f t="shared" si="2"/>
        <v>9.4035973493215519E-2</v>
      </c>
      <c r="P49" s="15">
        <f t="shared" si="2"/>
        <v>0.10075321222862206</v>
      </c>
    </row>
    <row r="50" spans="1:22" s="32" customFormat="1">
      <c r="A50" s="40" t="s">
        <v>31</v>
      </c>
      <c r="B50" s="40">
        <f>B44+B46+B48</f>
        <v>25721</v>
      </c>
      <c r="C50" s="40">
        <f t="shared" ref="C50:O50" si="3">C44+C46+C48</f>
        <v>25937</v>
      </c>
      <c r="D50" s="40">
        <f t="shared" si="3"/>
        <v>27116</v>
      </c>
      <c r="E50" s="40">
        <f t="shared" si="3"/>
        <v>28488</v>
      </c>
      <c r="F50" s="40">
        <f t="shared" si="3"/>
        <v>29626</v>
      </c>
      <c r="G50" s="40">
        <f t="shared" si="3"/>
        <v>27563</v>
      </c>
      <c r="H50" s="40">
        <f t="shared" si="3"/>
        <v>27243</v>
      </c>
      <c r="I50" s="40">
        <f t="shared" si="3"/>
        <v>29830</v>
      </c>
      <c r="J50" s="40">
        <f t="shared" si="3"/>
        <v>30231</v>
      </c>
      <c r="K50" s="40">
        <f t="shared" si="3"/>
        <v>30955</v>
      </c>
      <c r="L50" s="40">
        <f t="shared" si="3"/>
        <v>31913</v>
      </c>
      <c r="M50" s="40">
        <f t="shared" si="3"/>
        <v>33018</v>
      </c>
      <c r="N50" s="40">
        <f t="shared" si="3"/>
        <v>34682</v>
      </c>
      <c r="O50" s="40">
        <f t="shared" si="3"/>
        <v>34859</v>
      </c>
      <c r="P50" s="40">
        <f>P44+P46+P48</f>
        <v>33855</v>
      </c>
      <c r="Q50" s="13"/>
      <c r="S50" s="13"/>
      <c r="T50" s="13"/>
      <c r="U50" s="13"/>
      <c r="V50" s="13"/>
    </row>
    <row r="51" spans="1:22" s="32" customFormat="1" ht="15" customHeight="1">
      <c r="G51" s="41"/>
      <c r="H51" s="41"/>
      <c r="I51" s="41"/>
      <c r="J51" s="41"/>
      <c r="K51" s="41"/>
      <c r="L51" s="41"/>
      <c r="M51" s="41"/>
      <c r="N51" s="41"/>
      <c r="O51" s="41"/>
      <c r="P51" s="41"/>
      <c r="Q51" s="42"/>
      <c r="R51" s="13"/>
      <c r="S51" s="13"/>
      <c r="T51" s="13"/>
      <c r="U51" s="13"/>
      <c r="V51" s="13"/>
    </row>
    <row r="52" spans="1:22" s="32" customFormat="1">
      <c r="G52" s="41"/>
      <c r="H52" s="41"/>
      <c r="I52" s="41"/>
      <c r="J52" s="41"/>
      <c r="K52" s="41"/>
      <c r="L52" s="41"/>
      <c r="M52" s="41"/>
      <c r="N52" s="41"/>
      <c r="O52" s="41"/>
      <c r="P52" s="41"/>
      <c r="Q52" s="42"/>
    </row>
    <row r="53" spans="1:22" s="32" customFormat="1" ht="15" customHeight="1">
      <c r="A53" s="43" t="s">
        <v>44</v>
      </c>
      <c r="G53" s="41"/>
      <c r="H53" s="41"/>
      <c r="I53" s="41"/>
      <c r="J53" s="41"/>
      <c r="K53" s="41"/>
      <c r="L53" s="41"/>
      <c r="M53" s="41"/>
      <c r="N53" s="41"/>
      <c r="O53" s="41"/>
      <c r="P53" s="41"/>
      <c r="Q53" s="44"/>
    </row>
    <row r="54" spans="1:22" s="32" customFormat="1" ht="3" customHeight="1">
      <c r="A54" s="33"/>
      <c r="B54" s="33"/>
      <c r="C54" s="33"/>
      <c r="D54" s="33"/>
      <c r="E54" s="33"/>
      <c r="F54" s="33"/>
      <c r="G54" s="33"/>
      <c r="H54" s="33"/>
      <c r="I54" s="33"/>
      <c r="J54" s="33"/>
      <c r="K54" s="33"/>
      <c r="L54" s="33"/>
      <c r="M54" s="33"/>
      <c r="N54" s="33"/>
      <c r="O54" s="33"/>
      <c r="P54" s="33"/>
    </row>
    <row r="55" spans="1:22" s="32" customFormat="1" ht="15" customHeight="1">
      <c r="A55" s="7" t="s">
        <v>41</v>
      </c>
      <c r="B55" s="7"/>
      <c r="C55" s="7"/>
      <c r="D55" s="7"/>
      <c r="E55" s="7"/>
      <c r="F55" s="7"/>
      <c r="G55" s="7"/>
      <c r="H55" s="7"/>
      <c r="I55" s="7"/>
      <c r="J55" s="7"/>
      <c r="K55" s="7"/>
      <c r="L55" s="7"/>
      <c r="M55" s="7"/>
      <c r="N55" s="7"/>
      <c r="O55" s="7"/>
      <c r="P55" s="7"/>
    </row>
    <row r="56" spans="1:22" s="32" customFormat="1" ht="15" customHeight="1">
      <c r="A56" s="7"/>
      <c r="B56" s="7">
        <v>2011</v>
      </c>
      <c r="C56" s="7">
        <v>2012</v>
      </c>
      <c r="D56" s="7">
        <v>2013</v>
      </c>
      <c r="E56" s="7">
        <v>2014</v>
      </c>
      <c r="F56" s="7">
        <v>2015</v>
      </c>
      <c r="G56" s="7">
        <v>2016</v>
      </c>
      <c r="H56" s="7">
        <v>2017</v>
      </c>
      <c r="I56" s="7">
        <v>2018</v>
      </c>
      <c r="J56" s="7">
        <v>2019</v>
      </c>
      <c r="K56" s="7">
        <v>2020</v>
      </c>
      <c r="L56" s="7">
        <v>2021</v>
      </c>
      <c r="M56" s="7">
        <v>2022</v>
      </c>
      <c r="N56" s="7">
        <v>2023</v>
      </c>
      <c r="O56" s="7">
        <v>2024</v>
      </c>
      <c r="P56" s="7">
        <v>2025</v>
      </c>
    </row>
    <row r="57" spans="1:22" s="32" customFormat="1" ht="15" customHeight="1">
      <c r="A57" s="37" t="s">
        <v>45</v>
      </c>
      <c r="B57" s="13">
        <v>21308</v>
      </c>
      <c r="C57" s="13">
        <v>21317</v>
      </c>
      <c r="D57" s="13">
        <v>21784</v>
      </c>
      <c r="E57" s="13">
        <v>23078</v>
      </c>
      <c r="F57" s="13">
        <v>23366</v>
      </c>
      <c r="G57" s="13">
        <v>20930</v>
      </c>
      <c r="H57" s="13">
        <v>20321</v>
      </c>
      <c r="I57" s="13">
        <v>22663</v>
      </c>
      <c r="J57" s="13">
        <v>22631</v>
      </c>
      <c r="K57" s="13">
        <v>24424</v>
      </c>
      <c r="L57" s="13">
        <v>24853</v>
      </c>
      <c r="M57" s="13">
        <v>24915</v>
      </c>
      <c r="N57" s="13">
        <v>25253</v>
      </c>
      <c r="O57" s="13">
        <v>24329</v>
      </c>
      <c r="P57" s="13">
        <v>22950</v>
      </c>
    </row>
    <row r="58" spans="1:22" s="32" customFormat="1" ht="15" customHeight="1">
      <c r="A58" s="37" t="s">
        <v>46</v>
      </c>
      <c r="B58" s="13">
        <v>6503</v>
      </c>
      <c r="C58" s="13">
        <v>6407</v>
      </c>
      <c r="D58" s="13">
        <v>6284</v>
      </c>
      <c r="E58" s="13">
        <v>6676</v>
      </c>
      <c r="F58" s="13">
        <v>6690</v>
      </c>
      <c r="G58" s="13">
        <v>6447</v>
      </c>
      <c r="H58" s="13">
        <v>6241</v>
      </c>
      <c r="I58" s="13">
        <v>6036</v>
      </c>
      <c r="J58" s="13">
        <v>6454</v>
      </c>
      <c r="K58" s="13">
        <v>6659</v>
      </c>
      <c r="L58" s="13">
        <v>6691</v>
      </c>
      <c r="M58" s="13">
        <v>6552</v>
      </c>
      <c r="N58" s="13">
        <v>6473</v>
      </c>
      <c r="O58" s="13">
        <v>6266</v>
      </c>
      <c r="P58" s="13">
        <v>5809</v>
      </c>
    </row>
    <row r="59" spans="1:22" s="32" customFormat="1" ht="15" customHeight="1">
      <c r="A59" s="45" t="s">
        <v>47</v>
      </c>
      <c r="B59" s="13">
        <v>8369</v>
      </c>
      <c r="C59" s="13">
        <v>8475</v>
      </c>
      <c r="D59" s="13">
        <v>8609</v>
      </c>
      <c r="E59" s="13">
        <v>8480</v>
      </c>
      <c r="F59" s="13">
        <v>8547</v>
      </c>
      <c r="G59" s="13">
        <v>7936</v>
      </c>
      <c r="H59" s="13">
        <v>7824</v>
      </c>
      <c r="I59" s="13">
        <v>8408</v>
      </c>
      <c r="J59" s="13">
        <v>8516</v>
      </c>
      <c r="K59" s="13">
        <v>9053</v>
      </c>
      <c r="L59" s="13">
        <v>9190</v>
      </c>
      <c r="M59" s="13">
        <v>9440</v>
      </c>
      <c r="N59" s="13">
        <v>9596</v>
      </c>
      <c r="O59" s="13">
        <v>9428</v>
      </c>
      <c r="P59" s="13">
        <v>9392</v>
      </c>
    </row>
    <row r="60" spans="1:22" s="32" customFormat="1" ht="15" customHeight="1">
      <c r="A60" s="45" t="s">
        <v>48</v>
      </c>
      <c r="B60" s="46">
        <f t="shared" ref="B60:J60" si="4">B59/B57</f>
        <v>0.39276328139665856</v>
      </c>
      <c r="C60" s="46">
        <f t="shared" si="4"/>
        <v>0.397570014542384</v>
      </c>
      <c r="D60" s="46">
        <f t="shared" si="4"/>
        <v>0.39519831068674255</v>
      </c>
      <c r="E60" s="46">
        <f t="shared" si="4"/>
        <v>0.3674495190224456</v>
      </c>
      <c r="F60" s="46">
        <f t="shared" si="4"/>
        <v>0.36578789694427799</v>
      </c>
      <c r="G60" s="46">
        <f t="shared" si="4"/>
        <v>0.37916865742952699</v>
      </c>
      <c r="H60" s="46">
        <f t="shared" si="4"/>
        <v>0.38502042222331578</v>
      </c>
      <c r="I60" s="46">
        <f t="shared" si="4"/>
        <v>0.37100119136919207</v>
      </c>
      <c r="J60" s="46">
        <f t="shared" si="4"/>
        <v>0.37629799832088728</v>
      </c>
      <c r="K60" s="46">
        <f>K59/K57</f>
        <v>0.37066000655093351</v>
      </c>
      <c r="L60" s="46">
        <f>L59/L57</f>
        <v>0.36977427272361485</v>
      </c>
      <c r="M60" s="46">
        <f>M59/M57</f>
        <v>0.37888821994782262</v>
      </c>
      <c r="N60" s="46">
        <f t="shared" ref="N60:P60" si="5">N59/N57</f>
        <v>0.37999445610422522</v>
      </c>
      <c r="O60" s="46">
        <f t="shared" si="5"/>
        <v>0.38752106539520736</v>
      </c>
      <c r="P60" s="46">
        <f t="shared" si="5"/>
        <v>0.40923747276688455</v>
      </c>
    </row>
    <row r="61" spans="1:22" s="32" customFormat="1" ht="15" customHeight="1">
      <c r="A61" s="45" t="s">
        <v>49</v>
      </c>
      <c r="B61" s="47">
        <f t="shared" ref="B61:P61" si="6">B59/1000</f>
        <v>8.3689999999999998</v>
      </c>
      <c r="C61" s="47">
        <f t="shared" si="6"/>
        <v>8.4749999999999996</v>
      </c>
      <c r="D61" s="47">
        <f t="shared" si="6"/>
        <v>8.609</v>
      </c>
      <c r="E61" s="47">
        <f t="shared" si="6"/>
        <v>8.48</v>
      </c>
      <c r="F61" s="47">
        <f t="shared" si="6"/>
        <v>8.5470000000000006</v>
      </c>
      <c r="G61" s="47">
        <f t="shared" si="6"/>
        <v>7.9359999999999999</v>
      </c>
      <c r="H61" s="47">
        <f t="shared" si="6"/>
        <v>7.8239999999999998</v>
      </c>
      <c r="I61" s="47">
        <f t="shared" si="6"/>
        <v>8.4079999999999995</v>
      </c>
      <c r="J61" s="47">
        <f t="shared" si="6"/>
        <v>8.516</v>
      </c>
      <c r="K61" s="47">
        <f t="shared" si="6"/>
        <v>9.0530000000000008</v>
      </c>
      <c r="L61" s="47">
        <f t="shared" si="6"/>
        <v>9.19</v>
      </c>
      <c r="M61" s="47">
        <f t="shared" si="6"/>
        <v>9.44</v>
      </c>
      <c r="N61" s="47">
        <f t="shared" si="6"/>
        <v>9.5960000000000001</v>
      </c>
      <c r="O61" s="47">
        <f t="shared" si="6"/>
        <v>9.4280000000000008</v>
      </c>
      <c r="P61" s="47">
        <f t="shared" si="6"/>
        <v>9.3919999999999995</v>
      </c>
    </row>
    <row r="62" spans="1:22" s="32" customFormat="1" ht="15" customHeight="1">
      <c r="A62" s="45" t="s">
        <v>50</v>
      </c>
      <c r="B62" s="47">
        <f>B57/B58</f>
        <v>3.2766415500538213</v>
      </c>
      <c r="C62" s="47">
        <f t="shared" ref="C62:P62" si="7">C57/C58</f>
        <v>3.3271421882316217</v>
      </c>
      <c r="D62" s="47">
        <f t="shared" si="7"/>
        <v>3.4665817950350095</v>
      </c>
      <c r="E62" s="47">
        <f t="shared" si="7"/>
        <v>3.456860395446375</v>
      </c>
      <c r="F62" s="47">
        <f t="shared" si="7"/>
        <v>3.492675635276532</v>
      </c>
      <c r="G62" s="47">
        <f t="shared" si="7"/>
        <v>3.2464712269272531</v>
      </c>
      <c r="H62" s="47">
        <f t="shared" si="7"/>
        <v>3.2560487101426054</v>
      </c>
      <c r="I62" s="47">
        <f t="shared" si="7"/>
        <v>3.7546388336646785</v>
      </c>
      <c r="J62" s="47">
        <f t="shared" si="7"/>
        <v>3.5065075921908893</v>
      </c>
      <c r="K62" s="47">
        <f t="shared" si="7"/>
        <v>3.6678179906892927</v>
      </c>
      <c r="L62" s="47">
        <f t="shared" si="7"/>
        <v>3.7143924674936484</v>
      </c>
      <c r="M62" s="47">
        <f>M57/M58</f>
        <v>3.8026556776556775</v>
      </c>
      <c r="N62" s="47">
        <f t="shared" si="7"/>
        <v>3.9012822493434265</v>
      </c>
      <c r="O62" s="47">
        <f t="shared" si="7"/>
        <v>3.8827002872646026</v>
      </c>
      <c r="P62" s="47">
        <f t="shared" si="7"/>
        <v>3.9507660526768809</v>
      </c>
    </row>
    <row r="63" spans="1:22" s="32" customFormat="1">
      <c r="A63" s="37"/>
      <c r="B63" s="37"/>
      <c r="C63" s="37"/>
      <c r="G63" s="48"/>
      <c r="H63" s="48"/>
      <c r="I63" s="48"/>
      <c r="J63" s="48"/>
      <c r="K63" s="48"/>
      <c r="L63" s="48"/>
      <c r="M63" s="48"/>
      <c r="N63" s="48"/>
      <c r="O63" s="48"/>
      <c r="P63" s="48"/>
      <c r="Q63" s="49"/>
    </row>
    <row r="64" spans="1:22" s="32" customFormat="1">
      <c r="A64" s="37"/>
      <c r="B64" s="37"/>
      <c r="C64" s="37"/>
    </row>
    <row r="65" spans="1:12" s="32" customFormat="1">
      <c r="A65" s="37"/>
      <c r="B65" s="37"/>
      <c r="C65" s="37"/>
    </row>
    <row r="66" spans="1:12" s="32" customFormat="1">
      <c r="A66" s="37"/>
      <c r="B66" s="37"/>
      <c r="C66" s="37"/>
    </row>
    <row r="67" spans="1:12" s="32" customFormat="1">
      <c r="A67" s="37"/>
      <c r="B67" s="37"/>
      <c r="C67" s="37"/>
      <c r="L67" s="34"/>
    </row>
    <row r="68" spans="1:12" s="32" customFormat="1">
      <c r="A68" s="37"/>
      <c r="B68" s="37"/>
      <c r="C68" s="37"/>
    </row>
    <row r="69" spans="1:12" s="32" customFormat="1">
      <c r="A69" s="37"/>
      <c r="B69" s="37"/>
      <c r="C69" s="37"/>
    </row>
    <row r="70" spans="1:12" s="32" customFormat="1">
      <c r="A70" s="37"/>
      <c r="B70" s="37"/>
      <c r="C70" s="37"/>
    </row>
    <row r="71" spans="1:12" s="32" customFormat="1">
      <c r="A71" s="37"/>
      <c r="B71" s="37"/>
      <c r="C71" s="37"/>
    </row>
    <row r="72" spans="1:12" s="32" customFormat="1">
      <c r="A72" s="37"/>
      <c r="B72" s="37"/>
      <c r="C72" s="37"/>
    </row>
    <row r="73" spans="1:12" s="32" customFormat="1">
      <c r="A73" s="37"/>
      <c r="B73" s="37"/>
      <c r="C73" s="37"/>
    </row>
    <row r="74" spans="1:12" s="32" customFormat="1">
      <c r="A74" s="37"/>
      <c r="B74" s="37"/>
      <c r="C74" s="37"/>
    </row>
    <row r="75" spans="1:12" s="32" customFormat="1">
      <c r="A75" s="37"/>
      <c r="B75" s="37"/>
      <c r="C75" s="37"/>
    </row>
    <row r="76" spans="1:12" s="32" customFormat="1">
      <c r="A76" s="37"/>
      <c r="B76" s="37"/>
      <c r="C76" s="37"/>
    </row>
    <row r="77" spans="1:12" s="32" customFormat="1">
      <c r="A77" s="37"/>
      <c r="B77" s="37"/>
      <c r="C77" s="37"/>
    </row>
    <row r="78" spans="1:12" s="32" customFormat="1">
      <c r="A78" s="37"/>
      <c r="B78" s="37"/>
      <c r="C78" s="37"/>
    </row>
    <row r="79" spans="1:12" s="32" customFormat="1">
      <c r="A79" s="37"/>
      <c r="B79" s="37"/>
      <c r="C79" s="37"/>
    </row>
    <row r="80" spans="1:12" s="32" customFormat="1">
      <c r="A80" s="37"/>
      <c r="B80" s="37"/>
      <c r="C80" s="37"/>
    </row>
    <row r="81" spans="1:3" s="32" customFormat="1">
      <c r="A81" s="37"/>
      <c r="B81" s="37"/>
      <c r="C81" s="37"/>
    </row>
    <row r="82" spans="1:3" s="32" customFormat="1">
      <c r="A82" s="37"/>
      <c r="B82" s="37"/>
      <c r="C82" s="37"/>
    </row>
    <row r="83" spans="1:3" s="32" customFormat="1">
      <c r="A83" s="37"/>
      <c r="B83" s="37"/>
      <c r="C83" s="37"/>
    </row>
    <row r="84" spans="1:3" s="32" customFormat="1">
      <c r="A84" s="37"/>
      <c r="B84" s="37"/>
      <c r="C84" s="37"/>
    </row>
    <row r="85" spans="1:3" s="32" customFormat="1">
      <c r="A85" s="37"/>
      <c r="B85" s="37"/>
      <c r="C85" s="37"/>
    </row>
    <row r="86" spans="1:3" s="32" customFormat="1">
      <c r="A86" s="37"/>
      <c r="B86" s="37"/>
      <c r="C86" s="37"/>
    </row>
    <row r="87" spans="1:3" s="32" customFormat="1">
      <c r="A87" s="37"/>
      <c r="B87" s="37"/>
      <c r="C87" s="37"/>
    </row>
    <row r="88" spans="1:3" s="32" customFormat="1">
      <c r="A88" s="37"/>
      <c r="B88" s="37"/>
      <c r="C88" s="37"/>
    </row>
    <row r="89" spans="1:3" s="32" customFormat="1">
      <c r="A89" s="37"/>
      <c r="B89" s="37"/>
      <c r="C89" s="37"/>
    </row>
    <row r="90" spans="1:3" s="32" customFormat="1">
      <c r="A90" s="37"/>
      <c r="B90" s="37"/>
      <c r="C90" s="37"/>
    </row>
    <row r="91" spans="1:3" s="32" customFormat="1">
      <c r="A91" s="37"/>
      <c r="B91" s="37"/>
      <c r="C91" s="37"/>
    </row>
    <row r="92" spans="1:3" s="32" customFormat="1">
      <c r="A92" s="37"/>
      <c r="B92" s="37"/>
      <c r="C92" s="37"/>
    </row>
    <row r="93" spans="1:3" s="32" customFormat="1">
      <c r="A93" s="37"/>
      <c r="B93" s="37"/>
      <c r="C93" s="37"/>
    </row>
    <row r="94" spans="1:3" s="32" customFormat="1">
      <c r="A94" s="37"/>
      <c r="B94" s="37"/>
      <c r="C94" s="37"/>
    </row>
    <row r="95" spans="1:3" s="32" customFormat="1">
      <c r="A95" s="37"/>
      <c r="B95" s="37"/>
      <c r="C95" s="37"/>
    </row>
  </sheetData>
  <pageMargins left="0.7" right="0.7" top="0.78740157499999996" bottom="0.78740157499999996" header="0.3" footer="0.3"/>
  <pageSetup paperSize="8" scale="4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0495-C80F-406E-8F39-4D0EDEAB8423}">
  <sheetPr>
    <pageSetUpPr fitToPage="1"/>
  </sheetPr>
  <dimension ref="A6:T58"/>
  <sheetViews>
    <sheetView zoomScaleNormal="100" workbookViewId="0">
      <selection activeCell="R11" sqref="R11"/>
    </sheetView>
  </sheetViews>
  <sheetFormatPr baseColWidth="10" defaultColWidth="11.42578125" defaultRowHeight="15"/>
  <cols>
    <col min="1" max="1" width="37.42578125" style="1" bestFit="1" customWidth="1"/>
    <col min="2" max="16384" width="11.42578125" style="1"/>
  </cols>
  <sheetData>
    <row r="6" spans="1:20" s="21" customFormat="1"/>
    <row r="7" spans="1:20" s="21" customFormat="1"/>
    <row r="8" spans="1:20" s="21" customFormat="1"/>
    <row r="9" spans="1:20" s="21" customFormat="1"/>
    <row r="10" spans="1:20" s="5" customFormat="1" ht="15" customHeight="1">
      <c r="A10" s="3"/>
      <c r="B10" s="3"/>
      <c r="C10" s="3"/>
      <c r="D10" s="3"/>
      <c r="E10" s="3"/>
      <c r="F10" s="3"/>
      <c r="G10" s="3"/>
      <c r="H10" s="3"/>
      <c r="I10" s="3"/>
      <c r="J10" s="3"/>
      <c r="K10" s="3"/>
      <c r="L10" s="3"/>
      <c r="M10" s="3"/>
      <c r="N10" s="3"/>
      <c r="O10" s="3"/>
      <c r="P10" s="3"/>
      <c r="Q10" s="3"/>
      <c r="R10" s="3"/>
      <c r="S10" s="3"/>
      <c r="T10" s="3"/>
    </row>
    <row r="11" spans="1:20" s="5" customFormat="1" ht="15" customHeight="1">
      <c r="A11" s="3"/>
      <c r="B11" s="3"/>
      <c r="C11" s="3"/>
      <c r="D11" s="3"/>
      <c r="E11" s="3"/>
      <c r="F11" s="3"/>
      <c r="G11" s="3"/>
      <c r="H11" s="3"/>
      <c r="I11" s="3"/>
      <c r="J11" s="3"/>
      <c r="K11" s="3"/>
      <c r="L11" s="3"/>
      <c r="M11" s="3"/>
      <c r="N11" s="3"/>
      <c r="O11" s="3"/>
      <c r="P11" s="3"/>
      <c r="Q11" s="3"/>
      <c r="R11" s="3"/>
      <c r="S11" s="3"/>
      <c r="T11" s="3"/>
    </row>
    <row r="12" spans="1:20" s="5" customFormat="1" ht="15" customHeight="1">
      <c r="A12" s="4" t="s">
        <v>51</v>
      </c>
      <c r="B12" s="3"/>
      <c r="C12" s="3"/>
      <c r="D12" s="3"/>
      <c r="E12" s="3"/>
      <c r="F12" s="3"/>
      <c r="G12" s="3"/>
      <c r="I12" s="3"/>
      <c r="J12" s="3"/>
      <c r="K12" s="3"/>
      <c r="L12" s="3"/>
      <c r="M12" s="3"/>
      <c r="N12" s="3"/>
      <c r="O12" s="3"/>
    </row>
    <row r="13" spans="1:20" s="5" customFormat="1" ht="3" customHeight="1">
      <c r="A13" s="33"/>
      <c r="B13" s="33"/>
      <c r="C13" s="33"/>
      <c r="D13" s="33"/>
      <c r="E13" s="33"/>
      <c r="F13" s="33"/>
      <c r="G13" s="33"/>
      <c r="H13" s="33"/>
      <c r="I13" s="33"/>
      <c r="J13" s="33"/>
      <c r="K13" s="33"/>
      <c r="L13" s="33"/>
      <c r="M13" s="50"/>
      <c r="N13" s="50"/>
      <c r="O13" s="50"/>
      <c r="P13" s="33"/>
    </row>
    <row r="14" spans="1:20" s="5" customFormat="1" ht="15" customHeight="1">
      <c r="A14" s="7" t="s">
        <v>60</v>
      </c>
      <c r="B14" s="9"/>
      <c r="C14" s="9"/>
      <c r="D14" s="9"/>
      <c r="E14" s="9"/>
      <c r="F14" s="9"/>
      <c r="G14" s="9"/>
      <c r="H14" s="9"/>
      <c r="I14" s="9"/>
      <c r="J14" s="9"/>
      <c r="K14" s="9"/>
      <c r="L14" s="9"/>
      <c r="M14" s="7"/>
      <c r="N14" s="7"/>
      <c r="O14" s="7"/>
      <c r="P14" s="9"/>
    </row>
    <row r="15" spans="1:20" s="5" customFormat="1" ht="15" customHeight="1">
      <c r="A15" s="7" t="s">
        <v>52</v>
      </c>
      <c r="B15" s="51">
        <v>2011</v>
      </c>
      <c r="C15" s="51">
        <v>2012</v>
      </c>
      <c r="D15" s="51">
        <v>2013</v>
      </c>
      <c r="E15" s="51">
        <v>2014</v>
      </c>
      <c r="F15" s="51">
        <v>2015</v>
      </c>
      <c r="G15" s="51">
        <v>2016</v>
      </c>
      <c r="H15" s="51">
        <v>2017</v>
      </c>
      <c r="I15" s="7">
        <v>2018</v>
      </c>
      <c r="J15" s="7">
        <v>2019</v>
      </c>
      <c r="K15" s="7">
        <v>2020</v>
      </c>
      <c r="L15" s="7">
        <v>2021</v>
      </c>
      <c r="M15" s="7">
        <v>2022</v>
      </c>
      <c r="N15" s="7">
        <v>2023</v>
      </c>
      <c r="O15" s="7">
        <v>2024</v>
      </c>
      <c r="P15" s="7">
        <v>2025</v>
      </c>
    </row>
    <row r="16" spans="1:20" s="5" customFormat="1" ht="15" customHeight="1">
      <c r="A16" s="52" t="s">
        <v>53</v>
      </c>
      <c r="B16" s="53">
        <v>89.9</v>
      </c>
      <c r="C16" s="53">
        <v>91.8</v>
      </c>
      <c r="D16" s="53">
        <v>88.7</v>
      </c>
      <c r="E16" s="53">
        <v>80.3</v>
      </c>
      <c r="F16" s="54">
        <v>75</v>
      </c>
      <c r="G16" s="55">
        <v>78.099999999999994</v>
      </c>
      <c r="H16" s="55">
        <v>79.47</v>
      </c>
      <c r="I16" s="55">
        <v>79.650000000000006</v>
      </c>
      <c r="J16" s="55">
        <v>80.16</v>
      </c>
      <c r="K16" s="55">
        <v>80.88</v>
      </c>
      <c r="L16" s="55">
        <v>96.16</v>
      </c>
      <c r="M16" s="55">
        <v>114.9</v>
      </c>
      <c r="N16" s="55">
        <v>88.46</v>
      </c>
      <c r="O16" s="55">
        <v>90.55</v>
      </c>
      <c r="P16" s="55">
        <v>90.49</v>
      </c>
      <c r="Q16" s="44"/>
    </row>
    <row r="17" spans="1:17" s="5" customFormat="1" ht="15" customHeight="1">
      <c r="A17" s="52" t="s">
        <v>54</v>
      </c>
      <c r="B17" s="53">
        <v>99.2</v>
      </c>
      <c r="C17" s="53">
        <v>101.7</v>
      </c>
      <c r="D17" s="53">
        <v>98</v>
      </c>
      <c r="E17" s="53">
        <v>89.3</v>
      </c>
      <c r="F17" s="54">
        <v>82.7</v>
      </c>
      <c r="G17" s="55">
        <v>82.2</v>
      </c>
      <c r="H17" s="55">
        <v>83.45</v>
      </c>
      <c r="I17" s="55">
        <v>84.63</v>
      </c>
      <c r="J17" s="55">
        <v>84.63</v>
      </c>
      <c r="K17" s="55">
        <v>86.18</v>
      </c>
      <c r="L17" s="55">
        <v>102.12</v>
      </c>
      <c r="M17" s="55">
        <v>121.51</v>
      </c>
      <c r="N17" s="55">
        <v>94.06</v>
      </c>
      <c r="O17" s="55">
        <v>97.54</v>
      </c>
      <c r="P17" s="55">
        <v>99.6</v>
      </c>
      <c r="Q17" s="44"/>
    </row>
    <row r="18" spans="1:17" s="5" customFormat="1" ht="15" customHeight="1">
      <c r="A18" s="52" t="s">
        <v>82</v>
      </c>
      <c r="B18" s="53">
        <v>96.2</v>
      </c>
      <c r="C18" s="53">
        <v>99.3</v>
      </c>
      <c r="D18" s="53">
        <v>95</v>
      </c>
      <c r="E18" s="53">
        <v>85.2</v>
      </c>
      <c r="F18" s="54">
        <v>80.3</v>
      </c>
      <c r="G18" s="55">
        <v>81.7</v>
      </c>
      <c r="H18" s="55">
        <v>81.14</v>
      </c>
      <c r="I18" s="55">
        <v>79.959999999999994</v>
      </c>
      <c r="J18" s="55">
        <v>79.959999999999994</v>
      </c>
      <c r="K18" s="55">
        <v>80.2</v>
      </c>
      <c r="L18" s="55">
        <v>92.13</v>
      </c>
      <c r="M18" s="55">
        <v>107.38</v>
      </c>
      <c r="N18" s="55">
        <v>82.88</v>
      </c>
      <c r="O18" s="55">
        <v>83.51</v>
      </c>
      <c r="P18" s="55">
        <v>84.39</v>
      </c>
      <c r="Q18" s="44"/>
    </row>
    <row r="19" spans="1:17" s="5" customFormat="1" ht="15" customHeight="1">
      <c r="A19" s="52" t="s">
        <v>55</v>
      </c>
      <c r="B19" s="53">
        <v>99.4</v>
      </c>
      <c r="C19" s="53">
        <v>102.5</v>
      </c>
      <c r="D19" s="53">
        <v>98.7</v>
      </c>
      <c r="E19" s="53">
        <v>91.9</v>
      </c>
      <c r="F19" s="54">
        <v>86.4</v>
      </c>
      <c r="G19" s="55">
        <v>86.9</v>
      </c>
      <c r="H19" s="55">
        <v>83.36</v>
      </c>
      <c r="I19" s="55">
        <v>83.22</v>
      </c>
      <c r="J19" s="55">
        <v>83.22</v>
      </c>
      <c r="K19" s="55">
        <v>82.87</v>
      </c>
      <c r="L19" s="55">
        <v>93.2</v>
      </c>
      <c r="M19" s="55">
        <v>119.78</v>
      </c>
      <c r="N19" s="55">
        <v>84.84</v>
      </c>
      <c r="O19" s="55">
        <v>84.98</v>
      </c>
      <c r="P19" s="55">
        <v>87.02</v>
      </c>
      <c r="Q19" s="44"/>
    </row>
    <row r="20" spans="1:17" s="5" customFormat="1" ht="15" customHeight="1">
      <c r="A20" s="52" t="s">
        <v>38</v>
      </c>
      <c r="B20" s="54">
        <v>60.9</v>
      </c>
      <c r="C20" s="54">
        <v>68.7</v>
      </c>
      <c r="D20" s="54">
        <v>67.599999999999994</v>
      </c>
      <c r="E20" s="54">
        <v>57.6</v>
      </c>
      <c r="F20" s="54">
        <v>55.6</v>
      </c>
      <c r="G20" s="55">
        <v>54.8</v>
      </c>
      <c r="H20" s="55">
        <v>53.1</v>
      </c>
      <c r="I20" s="55">
        <v>50.67</v>
      </c>
      <c r="J20" s="55">
        <v>50.16</v>
      </c>
      <c r="K20" s="55">
        <v>45.72</v>
      </c>
      <c r="L20" s="55">
        <v>61.29</v>
      </c>
      <c r="M20" s="55">
        <v>70.34</v>
      </c>
      <c r="N20" s="55">
        <v>58.84</v>
      </c>
      <c r="O20" s="55">
        <v>60.53</v>
      </c>
      <c r="P20" s="55">
        <v>54.12</v>
      </c>
      <c r="Q20" s="44"/>
    </row>
    <row r="21" spans="1:17" s="5" customFormat="1" ht="15" customHeight="1">
      <c r="A21" s="56" t="s">
        <v>83</v>
      </c>
      <c r="B21" s="54"/>
      <c r="C21" s="54">
        <v>97.4</v>
      </c>
      <c r="D21" s="54">
        <v>93.9</v>
      </c>
      <c r="E21" s="54">
        <v>86.4</v>
      </c>
      <c r="F21" s="54">
        <v>82.5</v>
      </c>
      <c r="G21" s="55">
        <v>87</v>
      </c>
      <c r="H21" s="55">
        <v>79.42</v>
      </c>
      <c r="I21" s="55">
        <v>81.22</v>
      </c>
      <c r="J21" s="55">
        <v>81.180000000000007</v>
      </c>
      <c r="K21" s="55">
        <v>81.02</v>
      </c>
      <c r="L21" s="55">
        <v>95.32</v>
      </c>
      <c r="M21" s="55">
        <v>114.43</v>
      </c>
      <c r="N21" s="55">
        <v>84.47</v>
      </c>
      <c r="O21" s="55">
        <v>87.02</v>
      </c>
      <c r="P21" s="55">
        <v>87.41</v>
      </c>
      <c r="Q21" s="44"/>
    </row>
    <row r="22" spans="1:17" s="5" customFormat="1" ht="15" customHeight="1">
      <c r="A22" s="56" t="s">
        <v>56</v>
      </c>
      <c r="B22" s="54"/>
      <c r="C22" s="54">
        <v>112</v>
      </c>
      <c r="D22" s="54">
        <v>108.5</v>
      </c>
      <c r="E22" s="54">
        <v>96.4</v>
      </c>
      <c r="F22" s="54">
        <v>89.2</v>
      </c>
      <c r="G22" s="55">
        <v>89.5</v>
      </c>
      <c r="H22" s="55">
        <v>83.44</v>
      </c>
      <c r="I22" s="55">
        <v>84.64</v>
      </c>
      <c r="J22" s="55">
        <v>84.64</v>
      </c>
      <c r="K22" s="55">
        <v>86.08</v>
      </c>
      <c r="L22" s="55">
        <v>101.42</v>
      </c>
      <c r="M22" s="55">
        <v>119.95</v>
      </c>
      <c r="N22" s="55">
        <v>93.85</v>
      </c>
      <c r="O22" s="55">
        <v>96.97</v>
      </c>
      <c r="P22" s="55">
        <v>99.03</v>
      </c>
      <c r="Q22" s="44"/>
    </row>
    <row r="23" spans="1:17" s="5" customFormat="1" ht="15" customHeight="1">
      <c r="A23" s="57" t="s">
        <v>84</v>
      </c>
      <c r="B23" s="54"/>
      <c r="C23" s="54"/>
      <c r="D23" s="54"/>
      <c r="E23" s="54">
        <v>162.30000000000001</v>
      </c>
      <c r="F23" s="54">
        <v>150.30000000000001</v>
      </c>
      <c r="G23" s="55">
        <v>147.30000000000001</v>
      </c>
      <c r="H23" s="55">
        <v>138.97</v>
      </c>
      <c r="I23" s="55">
        <v>146.63999999999999</v>
      </c>
      <c r="J23" s="55">
        <v>146.63999999999999</v>
      </c>
      <c r="K23" s="55">
        <v>142.19999999999999</v>
      </c>
      <c r="L23" s="55">
        <v>143.58000000000001</v>
      </c>
      <c r="M23" s="55">
        <v>151.24</v>
      </c>
      <c r="N23" s="55">
        <v>153.12</v>
      </c>
      <c r="O23" s="55">
        <v>153.93</v>
      </c>
      <c r="P23" s="55">
        <v>151.72</v>
      </c>
    </row>
    <row r="24" spans="1:17" s="5" customFormat="1" ht="15" customHeight="1">
      <c r="A24" s="57" t="s">
        <v>57</v>
      </c>
      <c r="B24" s="54"/>
      <c r="C24" s="54"/>
      <c r="D24" s="54"/>
      <c r="E24" s="54"/>
      <c r="F24" s="54"/>
      <c r="G24" s="55"/>
      <c r="H24" s="55">
        <v>191.91</v>
      </c>
      <c r="I24" s="55">
        <v>194.81</v>
      </c>
      <c r="J24" s="55">
        <v>194.38</v>
      </c>
      <c r="K24" s="55">
        <v>193.51</v>
      </c>
      <c r="L24" s="55">
        <v>202.31</v>
      </c>
      <c r="M24" s="55">
        <v>214.48</v>
      </c>
      <c r="N24" s="55">
        <v>214.28</v>
      </c>
      <c r="O24" s="55">
        <v>214.16</v>
      </c>
      <c r="P24" s="55">
        <v>214.51</v>
      </c>
      <c r="Q24" s="44"/>
    </row>
    <row r="25" spans="1:17" s="5" customFormat="1" ht="15" customHeight="1">
      <c r="A25" s="57" t="s">
        <v>58</v>
      </c>
      <c r="B25" s="54"/>
      <c r="C25" s="54"/>
      <c r="D25" s="54"/>
      <c r="E25" s="54"/>
      <c r="F25" s="54"/>
      <c r="G25" s="55"/>
      <c r="H25" s="55"/>
      <c r="I25" s="55"/>
      <c r="J25" s="55"/>
      <c r="K25" s="55"/>
      <c r="L25" s="55"/>
      <c r="M25" s="55"/>
      <c r="N25" s="55">
        <v>162.31</v>
      </c>
      <c r="O25" s="55">
        <v>161.41999999999999</v>
      </c>
      <c r="P25" s="55">
        <v>163.22</v>
      </c>
      <c r="Q25" s="44"/>
    </row>
    <row r="26" spans="1:17" s="5" customFormat="1" ht="15" customHeight="1">
      <c r="A26" s="57"/>
      <c r="B26" s="54"/>
      <c r="C26" s="54"/>
      <c r="D26" s="54"/>
      <c r="E26" s="54"/>
      <c r="F26" s="54"/>
      <c r="G26" s="55"/>
      <c r="H26" s="55"/>
      <c r="I26" s="55"/>
      <c r="J26" s="55"/>
      <c r="K26" s="55"/>
      <c r="L26" s="55"/>
      <c r="M26" s="55"/>
      <c r="N26" s="55"/>
      <c r="O26" s="55"/>
      <c r="P26" s="55"/>
      <c r="Q26" s="44"/>
    </row>
    <row r="27" spans="1:17" s="5" customFormat="1" ht="15" customHeight="1">
      <c r="A27" s="58" t="s">
        <v>80</v>
      </c>
      <c r="B27" s="54"/>
      <c r="C27" s="54"/>
      <c r="D27" s="54"/>
      <c r="E27" s="54"/>
      <c r="F27" s="54"/>
      <c r="G27" s="55"/>
      <c r="H27" s="55"/>
      <c r="I27" s="55"/>
      <c r="J27" s="55"/>
      <c r="K27" s="55"/>
      <c r="L27" s="55"/>
      <c r="M27" s="55"/>
      <c r="N27" s="55"/>
      <c r="O27" s="55"/>
      <c r="P27" s="55"/>
      <c r="Q27" s="44"/>
    </row>
    <row r="28" spans="1:17" s="5" customFormat="1" ht="3" customHeight="1">
      <c r="A28" s="33"/>
      <c r="B28" s="33"/>
      <c r="C28" s="33"/>
      <c r="D28" s="33"/>
      <c r="E28" s="33"/>
      <c r="F28" s="33"/>
      <c r="G28" s="33"/>
      <c r="H28" s="33"/>
      <c r="I28" s="33"/>
      <c r="J28" s="33"/>
      <c r="K28" s="33"/>
      <c r="L28" s="33"/>
      <c r="M28" s="50"/>
      <c r="N28" s="50"/>
      <c r="O28" s="50"/>
      <c r="P28" s="33"/>
    </row>
    <row r="29" spans="1:17" s="5" customFormat="1" ht="15" customHeight="1">
      <c r="A29" s="7" t="s">
        <v>60</v>
      </c>
      <c r="B29" s="9"/>
      <c r="C29" s="9"/>
      <c r="D29" s="9"/>
      <c r="E29" s="9"/>
      <c r="F29" s="9"/>
      <c r="G29" s="9"/>
      <c r="H29" s="9"/>
      <c r="I29" s="9"/>
      <c r="J29" s="9"/>
      <c r="K29" s="9"/>
      <c r="L29" s="9"/>
      <c r="M29" s="7"/>
      <c r="N29" s="7"/>
      <c r="O29" s="7"/>
      <c r="P29" s="9"/>
      <c r="Q29" s="59"/>
    </row>
    <row r="30" spans="1:17" s="5" customFormat="1" ht="15" customHeight="1">
      <c r="A30" s="7" t="s">
        <v>52</v>
      </c>
      <c r="B30" s="51">
        <v>2011</v>
      </c>
      <c r="C30" s="51">
        <v>2012</v>
      </c>
      <c r="D30" s="51">
        <v>2013</v>
      </c>
      <c r="E30" s="51">
        <v>2014</v>
      </c>
      <c r="F30" s="51">
        <v>2015</v>
      </c>
      <c r="G30" s="51">
        <v>2016</v>
      </c>
      <c r="H30" s="51">
        <v>2017</v>
      </c>
      <c r="I30" s="7">
        <v>2018</v>
      </c>
      <c r="J30" s="7">
        <v>2019</v>
      </c>
      <c r="K30" s="7">
        <v>2020</v>
      </c>
      <c r="L30" s="7">
        <v>2021</v>
      </c>
      <c r="M30" s="7">
        <v>2022</v>
      </c>
      <c r="N30" s="7">
        <v>2023</v>
      </c>
      <c r="O30" s="7">
        <v>2024</v>
      </c>
      <c r="P30" s="7">
        <v>2025</v>
      </c>
      <c r="Q30" s="59"/>
    </row>
    <row r="31" spans="1:17" s="5" customFormat="1" ht="15" customHeight="1">
      <c r="A31" s="52" t="s">
        <v>53</v>
      </c>
      <c r="B31" s="53"/>
      <c r="C31" s="53"/>
      <c r="D31" s="53">
        <f t="shared" ref="D31:P31" si="0">AVERAGE(B16:D16)</f>
        <v>90.133333333333326</v>
      </c>
      <c r="E31" s="53">
        <f t="shared" si="0"/>
        <v>86.933333333333337</v>
      </c>
      <c r="F31" s="54">
        <f t="shared" si="0"/>
        <v>81.333333333333329</v>
      </c>
      <c r="G31" s="55">
        <f t="shared" si="0"/>
        <v>77.8</v>
      </c>
      <c r="H31" s="55">
        <f t="shared" si="0"/>
        <v>77.523333333333326</v>
      </c>
      <c r="I31" s="55">
        <f t="shared" si="0"/>
        <v>79.073333333333338</v>
      </c>
      <c r="J31" s="55">
        <f t="shared" si="0"/>
        <v>79.760000000000005</v>
      </c>
      <c r="K31" s="55">
        <f t="shared" si="0"/>
        <v>80.23</v>
      </c>
      <c r="L31" s="55">
        <f t="shared" si="0"/>
        <v>85.733333333333334</v>
      </c>
      <c r="M31" s="55">
        <f t="shared" si="0"/>
        <v>97.313333333333333</v>
      </c>
      <c r="N31" s="55">
        <f t="shared" si="0"/>
        <v>99.839999999999989</v>
      </c>
      <c r="O31" s="55">
        <f t="shared" si="0"/>
        <v>97.970000000000013</v>
      </c>
      <c r="P31" s="55">
        <f t="shared" si="0"/>
        <v>89.833333333333329</v>
      </c>
      <c r="Q31" s="59"/>
    </row>
    <row r="32" spans="1:17" s="5" customFormat="1" ht="15" customHeight="1">
      <c r="A32" s="52" t="s">
        <v>54</v>
      </c>
      <c r="B32" s="53"/>
      <c r="C32" s="53"/>
      <c r="D32" s="53">
        <f t="shared" ref="D32:E32" si="1">AVERAGE(B17:D17)</f>
        <v>99.633333333333326</v>
      </c>
      <c r="E32" s="53">
        <f t="shared" si="1"/>
        <v>96.333333333333329</v>
      </c>
      <c r="F32" s="54">
        <f t="shared" ref="F32:P37" si="2">AVERAGE(D17:F17)</f>
        <v>90</v>
      </c>
      <c r="G32" s="55">
        <f t="shared" si="2"/>
        <v>84.733333333333334</v>
      </c>
      <c r="H32" s="55">
        <f t="shared" si="2"/>
        <v>82.783333333333346</v>
      </c>
      <c r="I32" s="55">
        <f t="shared" si="2"/>
        <v>83.426666666666662</v>
      </c>
      <c r="J32" s="55">
        <f t="shared" si="2"/>
        <v>84.236666666666665</v>
      </c>
      <c r="K32" s="55">
        <f t="shared" si="2"/>
        <v>85.146666666666661</v>
      </c>
      <c r="L32" s="55">
        <f t="shared" si="2"/>
        <v>90.976666666666674</v>
      </c>
      <c r="M32" s="55">
        <f t="shared" si="2"/>
        <v>103.27</v>
      </c>
      <c r="N32" s="55">
        <f t="shared" si="2"/>
        <v>105.89666666666666</v>
      </c>
      <c r="O32" s="55">
        <f t="shared" si="2"/>
        <v>104.37</v>
      </c>
      <c r="P32" s="55">
        <f t="shared" si="2"/>
        <v>97.066666666666677</v>
      </c>
      <c r="Q32" s="59"/>
    </row>
    <row r="33" spans="1:17" s="5" customFormat="1" ht="15" customHeight="1">
      <c r="A33" s="52" t="s">
        <v>82</v>
      </c>
      <c r="B33" s="53"/>
      <c r="C33" s="53"/>
      <c r="D33" s="53">
        <f t="shared" ref="D33:E33" si="3">AVERAGE(B18:D18)</f>
        <v>96.833333333333329</v>
      </c>
      <c r="E33" s="53">
        <f t="shared" si="3"/>
        <v>93.166666666666671</v>
      </c>
      <c r="F33" s="54">
        <f t="shared" si="2"/>
        <v>86.833333333333329</v>
      </c>
      <c r="G33" s="55">
        <f t="shared" si="2"/>
        <v>82.399999999999991</v>
      </c>
      <c r="H33" s="55">
        <f t="shared" si="2"/>
        <v>81.046666666666667</v>
      </c>
      <c r="I33" s="55">
        <f t="shared" si="2"/>
        <v>80.933333333333337</v>
      </c>
      <c r="J33" s="55">
        <f t="shared" si="2"/>
        <v>80.353333333333339</v>
      </c>
      <c r="K33" s="55">
        <f t="shared" si="2"/>
        <v>80.040000000000006</v>
      </c>
      <c r="L33" s="55">
        <f t="shared" si="2"/>
        <v>84.096666666666664</v>
      </c>
      <c r="M33" s="55">
        <f t="shared" si="2"/>
        <v>93.236666666666665</v>
      </c>
      <c r="N33" s="55">
        <f t="shared" si="2"/>
        <v>94.13</v>
      </c>
      <c r="O33" s="55">
        <f t="shared" si="2"/>
        <v>91.256666666666661</v>
      </c>
      <c r="P33" s="55">
        <f t="shared" si="2"/>
        <v>83.59333333333332</v>
      </c>
      <c r="Q33" s="59"/>
    </row>
    <row r="34" spans="1:17" s="5" customFormat="1">
      <c r="A34" s="52" t="s">
        <v>55</v>
      </c>
      <c r="B34" s="53"/>
      <c r="C34" s="53"/>
      <c r="D34" s="53">
        <f t="shared" ref="D34:E34" si="4">AVERAGE(B19:D19)</f>
        <v>100.2</v>
      </c>
      <c r="E34" s="53">
        <f t="shared" si="4"/>
        <v>97.7</v>
      </c>
      <c r="F34" s="54">
        <f t="shared" si="2"/>
        <v>92.333333333333329</v>
      </c>
      <c r="G34" s="55">
        <f t="shared" si="2"/>
        <v>88.40000000000002</v>
      </c>
      <c r="H34" s="55">
        <f t="shared" si="2"/>
        <v>85.553333333333342</v>
      </c>
      <c r="I34" s="55">
        <f t="shared" si="2"/>
        <v>84.493333333333325</v>
      </c>
      <c r="J34" s="55">
        <f t="shared" si="2"/>
        <v>83.266666666666666</v>
      </c>
      <c r="K34" s="55">
        <f t="shared" si="2"/>
        <v>83.103333333333339</v>
      </c>
      <c r="L34" s="55">
        <f t="shared" si="2"/>
        <v>86.43</v>
      </c>
      <c r="M34" s="55">
        <f t="shared" si="2"/>
        <v>98.616666666666674</v>
      </c>
      <c r="N34" s="55">
        <f t="shared" si="2"/>
        <v>99.273333333333355</v>
      </c>
      <c r="O34" s="55">
        <f t="shared" si="2"/>
        <v>96.533333333333346</v>
      </c>
      <c r="P34" s="55">
        <f t="shared" si="2"/>
        <v>85.61333333333333</v>
      </c>
      <c r="Q34" s="59"/>
    </row>
    <row r="35" spans="1:17" s="5" customFormat="1">
      <c r="A35" s="52" t="s">
        <v>38</v>
      </c>
      <c r="B35" s="54"/>
      <c r="C35" s="54"/>
      <c r="D35" s="54">
        <f t="shared" ref="D35:E35" si="5">AVERAGE(B20:D20)</f>
        <v>65.733333333333334</v>
      </c>
      <c r="E35" s="54">
        <f t="shared" si="5"/>
        <v>64.63333333333334</v>
      </c>
      <c r="F35" s="54">
        <f t="shared" si="2"/>
        <v>60.266666666666659</v>
      </c>
      <c r="G35" s="55">
        <f t="shared" si="2"/>
        <v>56</v>
      </c>
      <c r="H35" s="55">
        <f t="shared" si="2"/>
        <v>54.5</v>
      </c>
      <c r="I35" s="55">
        <f t="shared" si="2"/>
        <v>52.856666666666662</v>
      </c>
      <c r="J35" s="55">
        <f t="shared" si="2"/>
        <v>51.31</v>
      </c>
      <c r="K35" s="55">
        <f t="shared" si="2"/>
        <v>48.85</v>
      </c>
      <c r="L35" s="55">
        <f t="shared" si="2"/>
        <v>52.389999999999993</v>
      </c>
      <c r="M35" s="55">
        <f t="shared" si="2"/>
        <v>59.116666666666667</v>
      </c>
      <c r="N35" s="55">
        <f t="shared" si="2"/>
        <v>63.49</v>
      </c>
      <c r="O35" s="55">
        <f t="shared" si="2"/>
        <v>63.236666666666672</v>
      </c>
      <c r="P35" s="55">
        <f t="shared" si="2"/>
        <v>57.830000000000005</v>
      </c>
      <c r="Q35" s="59"/>
    </row>
    <row r="36" spans="1:17" s="5" customFormat="1">
      <c r="A36" s="56" t="s">
        <v>83</v>
      </c>
      <c r="B36" s="54"/>
      <c r="C36" s="54"/>
      <c r="D36" s="54">
        <f t="shared" ref="D36:E36" si="6">AVERAGE(B21:D21)</f>
        <v>95.65</v>
      </c>
      <c r="E36" s="54">
        <f t="shared" si="6"/>
        <v>92.566666666666677</v>
      </c>
      <c r="F36" s="54">
        <f t="shared" si="2"/>
        <v>87.600000000000009</v>
      </c>
      <c r="G36" s="55">
        <f t="shared" si="2"/>
        <v>85.3</v>
      </c>
      <c r="H36" s="55">
        <f t="shared" si="2"/>
        <v>82.973333333333343</v>
      </c>
      <c r="I36" s="55">
        <f t="shared" si="2"/>
        <v>82.546666666666667</v>
      </c>
      <c r="J36" s="55">
        <f t="shared" si="2"/>
        <v>80.606666666666669</v>
      </c>
      <c r="K36" s="55">
        <f t="shared" si="2"/>
        <v>81.14</v>
      </c>
      <c r="L36" s="55">
        <f t="shared" si="2"/>
        <v>85.839999999999989</v>
      </c>
      <c r="M36" s="55">
        <f t="shared" si="2"/>
        <v>96.923333333333332</v>
      </c>
      <c r="N36" s="55">
        <f t="shared" si="2"/>
        <v>98.073333333333338</v>
      </c>
      <c r="O36" s="55">
        <f t="shared" si="2"/>
        <v>95.306666666666672</v>
      </c>
      <c r="P36" s="55">
        <f t="shared" si="2"/>
        <v>86.3</v>
      </c>
      <c r="Q36" s="59"/>
    </row>
    <row r="37" spans="1:17" s="5" customFormat="1">
      <c r="A37" s="56" t="s">
        <v>56</v>
      </c>
      <c r="B37" s="54"/>
      <c r="C37" s="54"/>
      <c r="D37" s="54">
        <f t="shared" ref="D37:E37" si="7">AVERAGE(B22:D22)</f>
        <v>110.25</v>
      </c>
      <c r="E37" s="54">
        <f t="shared" si="7"/>
        <v>105.63333333333333</v>
      </c>
      <c r="F37" s="54">
        <f t="shared" si="2"/>
        <v>98.033333333333346</v>
      </c>
      <c r="G37" s="55">
        <f t="shared" si="2"/>
        <v>91.7</v>
      </c>
      <c r="H37" s="55">
        <f t="shared" si="2"/>
        <v>87.38</v>
      </c>
      <c r="I37" s="55">
        <f t="shared" si="2"/>
        <v>85.86</v>
      </c>
      <c r="J37" s="55">
        <f t="shared" si="2"/>
        <v>84.24</v>
      </c>
      <c r="K37" s="55">
        <f t="shared" si="2"/>
        <v>85.12</v>
      </c>
      <c r="L37" s="55">
        <f t="shared" si="2"/>
        <v>90.713333333333324</v>
      </c>
      <c r="M37" s="55">
        <f t="shared" si="2"/>
        <v>102.48333333333333</v>
      </c>
      <c r="N37" s="55">
        <f t="shared" si="2"/>
        <v>105.07333333333334</v>
      </c>
      <c r="O37" s="55">
        <f t="shared" si="2"/>
        <v>103.58999999999999</v>
      </c>
      <c r="P37" s="55">
        <f t="shared" si="2"/>
        <v>96.616666666666674</v>
      </c>
      <c r="Q37" s="59"/>
    </row>
    <row r="38" spans="1:17" s="5" customFormat="1">
      <c r="A38" s="57" t="s">
        <v>84</v>
      </c>
      <c r="B38" s="54"/>
      <c r="C38" s="54"/>
      <c r="D38" s="54"/>
      <c r="E38" s="54"/>
      <c r="F38" s="54"/>
      <c r="G38" s="55">
        <f t="shared" ref="G38:P38" si="8">AVERAGE(E23:G23)</f>
        <v>153.30000000000001</v>
      </c>
      <c r="H38" s="55">
        <f t="shared" si="8"/>
        <v>145.52333333333334</v>
      </c>
      <c r="I38" s="55">
        <f t="shared" si="8"/>
        <v>144.30333333333331</v>
      </c>
      <c r="J38" s="55">
        <f t="shared" si="8"/>
        <v>144.08333333333334</v>
      </c>
      <c r="K38" s="55">
        <f t="shared" si="8"/>
        <v>145.16</v>
      </c>
      <c r="L38" s="55">
        <f t="shared" si="8"/>
        <v>144.13999999999999</v>
      </c>
      <c r="M38" s="55">
        <f t="shared" si="8"/>
        <v>145.67333333333332</v>
      </c>
      <c r="N38" s="55">
        <f t="shared" si="8"/>
        <v>149.31333333333336</v>
      </c>
      <c r="O38" s="55">
        <f t="shared" si="8"/>
        <v>152.76333333333335</v>
      </c>
      <c r="P38" s="55">
        <f t="shared" si="8"/>
        <v>152.92333333333332</v>
      </c>
      <c r="Q38" s="59"/>
    </row>
    <row r="39" spans="1:17" s="5" customFormat="1">
      <c r="A39" s="57" t="s">
        <v>57</v>
      </c>
      <c r="B39" s="54"/>
      <c r="C39" s="54"/>
      <c r="D39" s="54"/>
      <c r="E39" s="54"/>
      <c r="F39" s="54"/>
      <c r="G39" s="55"/>
      <c r="H39" s="55"/>
      <c r="I39" s="55"/>
      <c r="J39" s="55">
        <f t="shared" ref="J39:P39" si="9">AVERAGE(H24:J24)</f>
        <v>193.70000000000002</v>
      </c>
      <c r="K39" s="55">
        <f t="shared" si="9"/>
        <v>194.23333333333335</v>
      </c>
      <c r="L39" s="55">
        <f t="shared" si="9"/>
        <v>196.73333333333335</v>
      </c>
      <c r="M39" s="55">
        <f t="shared" si="9"/>
        <v>203.43333333333331</v>
      </c>
      <c r="N39" s="55">
        <f t="shared" si="9"/>
        <v>210.35666666666665</v>
      </c>
      <c r="O39" s="55">
        <f t="shared" si="9"/>
        <v>214.30666666666664</v>
      </c>
      <c r="P39" s="55">
        <f t="shared" si="9"/>
        <v>214.31666666666669</v>
      </c>
      <c r="Q39" s="59"/>
    </row>
    <row r="40" spans="1:17" s="5" customFormat="1">
      <c r="A40" s="57" t="s">
        <v>58</v>
      </c>
      <c r="B40" s="54"/>
      <c r="C40" s="54"/>
      <c r="D40" s="54"/>
      <c r="E40" s="54"/>
      <c r="F40" s="54"/>
      <c r="G40" s="55"/>
      <c r="H40" s="55"/>
      <c r="I40" s="55"/>
      <c r="J40" s="55"/>
      <c r="K40" s="55"/>
      <c r="L40" s="55"/>
      <c r="M40" s="55"/>
      <c r="N40" s="55"/>
      <c r="O40" s="55"/>
      <c r="P40" s="55">
        <f>AVERAGE(N25:P25)</f>
        <v>162.31666666666669</v>
      </c>
      <c r="Q40" s="59"/>
    </row>
    <row r="41" spans="1:17" s="5" customFormat="1">
      <c r="A41" s="57"/>
      <c r="B41" s="3"/>
      <c r="C41" s="3"/>
      <c r="D41" s="3"/>
      <c r="E41" s="3"/>
      <c r="F41" s="3"/>
      <c r="G41" s="28"/>
      <c r="H41" s="28"/>
      <c r="I41" s="28"/>
      <c r="J41" s="28"/>
      <c r="K41" s="28"/>
      <c r="L41" s="28"/>
      <c r="M41" s="28"/>
      <c r="N41" s="28"/>
      <c r="O41" s="28"/>
      <c r="P41" s="28"/>
      <c r="Q41" s="44"/>
    </row>
    <row r="42" spans="1:17" s="5" customFormat="1">
      <c r="A42" s="4" t="s">
        <v>59</v>
      </c>
      <c r="B42" s="3"/>
      <c r="C42" s="3"/>
      <c r="D42" s="3"/>
      <c r="E42" s="3"/>
      <c r="F42" s="3"/>
      <c r="G42" s="3"/>
      <c r="H42" s="3"/>
      <c r="I42" s="3"/>
      <c r="J42" s="3"/>
      <c r="K42" s="3"/>
      <c r="L42" s="3"/>
      <c r="M42" s="3"/>
    </row>
    <row r="43" spans="1:17" s="5" customFormat="1" ht="3" customHeight="1">
      <c r="A43" s="33"/>
      <c r="B43" s="33"/>
      <c r="C43" s="33"/>
      <c r="D43" s="33"/>
      <c r="E43" s="33"/>
      <c r="F43" s="33"/>
      <c r="G43" s="33"/>
      <c r="H43" s="33"/>
      <c r="I43" s="50"/>
      <c r="J43" s="50"/>
      <c r="K43" s="50"/>
      <c r="L43" s="50"/>
      <c r="M43" s="50"/>
      <c r="N43" s="50"/>
      <c r="O43" s="50"/>
      <c r="P43" s="50"/>
    </row>
    <row r="44" spans="1:17" s="5" customFormat="1">
      <c r="A44" s="7" t="s">
        <v>60</v>
      </c>
      <c r="B44" s="7"/>
      <c r="C44" s="7"/>
      <c r="D44" s="7"/>
      <c r="E44" s="7"/>
      <c r="F44" s="7"/>
      <c r="G44" s="7"/>
      <c r="H44" s="7"/>
      <c r="I44" s="7"/>
      <c r="J44" s="7"/>
      <c r="K44" s="7"/>
      <c r="L44" s="7"/>
      <c r="M44" s="7"/>
      <c r="N44" s="7"/>
      <c r="O44" s="7"/>
      <c r="P44" s="7"/>
    </row>
    <row r="45" spans="1:17" s="5" customFormat="1">
      <c r="A45" s="7" t="s">
        <v>61</v>
      </c>
      <c r="B45" s="51">
        <v>2011</v>
      </c>
      <c r="C45" s="51">
        <v>2012</v>
      </c>
      <c r="D45" s="51">
        <v>2013</v>
      </c>
      <c r="E45" s="51">
        <v>2014</v>
      </c>
      <c r="F45" s="51">
        <v>2015</v>
      </c>
      <c r="G45" s="51">
        <v>2016</v>
      </c>
      <c r="H45" s="51">
        <v>2017</v>
      </c>
      <c r="I45" s="51">
        <v>2018</v>
      </c>
      <c r="J45" s="7">
        <v>2019</v>
      </c>
      <c r="K45" s="7">
        <v>2020</v>
      </c>
      <c r="L45" s="7">
        <v>2021</v>
      </c>
      <c r="M45" s="7">
        <v>2022</v>
      </c>
      <c r="N45" s="7">
        <v>2023</v>
      </c>
      <c r="O45" s="7">
        <v>2024</v>
      </c>
      <c r="P45" s="7">
        <v>2025</v>
      </c>
    </row>
    <row r="46" spans="1:17" s="5" customFormat="1">
      <c r="A46" s="39" t="s">
        <v>85</v>
      </c>
      <c r="B46" s="60">
        <v>8</v>
      </c>
      <c r="C46" s="60">
        <v>8</v>
      </c>
      <c r="D46" s="60">
        <v>8</v>
      </c>
      <c r="E46" s="60">
        <v>7</v>
      </c>
      <c r="F46" s="63">
        <v>8</v>
      </c>
      <c r="G46" s="125">
        <v>8</v>
      </c>
      <c r="H46" s="125">
        <v>7</v>
      </c>
      <c r="I46" s="125">
        <v>7</v>
      </c>
      <c r="J46" s="125">
        <v>8</v>
      </c>
      <c r="K46" s="125">
        <v>10</v>
      </c>
      <c r="L46" s="125">
        <v>10</v>
      </c>
      <c r="M46" s="125">
        <v>10</v>
      </c>
      <c r="N46" s="125">
        <v>10</v>
      </c>
      <c r="O46" s="125">
        <v>10</v>
      </c>
      <c r="P46" s="125">
        <v>10</v>
      </c>
    </row>
    <row r="47" spans="1:17" s="5" customFormat="1">
      <c r="A47" s="39" t="s">
        <v>56</v>
      </c>
      <c r="B47" s="60">
        <v>10</v>
      </c>
      <c r="C47" s="60">
        <v>10</v>
      </c>
      <c r="D47" s="60">
        <v>10</v>
      </c>
      <c r="E47" s="60">
        <v>7</v>
      </c>
      <c r="F47" s="63">
        <v>8</v>
      </c>
      <c r="G47" s="125">
        <v>8</v>
      </c>
      <c r="H47" s="125">
        <v>7</v>
      </c>
      <c r="I47" s="125">
        <v>7</v>
      </c>
      <c r="J47" s="125">
        <v>8</v>
      </c>
      <c r="K47" s="125">
        <v>10</v>
      </c>
      <c r="L47" s="125">
        <v>10</v>
      </c>
      <c r="M47" s="125">
        <v>10</v>
      </c>
      <c r="N47" s="125">
        <v>10</v>
      </c>
      <c r="O47" s="125">
        <v>10</v>
      </c>
      <c r="P47" s="125">
        <v>10</v>
      </c>
    </row>
    <row r="48" spans="1:17" s="5" customFormat="1">
      <c r="A48" s="39" t="s">
        <v>98</v>
      </c>
      <c r="B48" s="60"/>
      <c r="C48" s="60"/>
      <c r="D48" s="60"/>
      <c r="E48" s="60"/>
      <c r="F48" s="61"/>
      <c r="G48" s="62"/>
      <c r="H48" s="62"/>
      <c r="I48" s="63"/>
      <c r="J48" s="63"/>
      <c r="K48" s="63"/>
      <c r="L48" s="3"/>
      <c r="M48" s="3"/>
      <c r="N48" s="3"/>
      <c r="O48" s="3"/>
      <c r="P48" s="3"/>
    </row>
    <row r="49" spans="1:16" s="5" customFormat="1">
      <c r="A49" s="64"/>
      <c r="B49" s="65"/>
      <c r="C49" s="65"/>
      <c r="D49" s="65"/>
      <c r="E49" s="65"/>
      <c r="F49" s="66"/>
      <c r="G49" s="67"/>
      <c r="H49" s="67"/>
      <c r="I49" s="39"/>
      <c r="J49" s="39"/>
      <c r="K49" s="39"/>
      <c r="L49" s="3"/>
      <c r="M49" s="3"/>
      <c r="N49" s="3"/>
    </row>
    <row r="50" spans="1:16" s="5" customFormat="1">
      <c r="A50" s="39"/>
      <c r="B50" s="68"/>
      <c r="C50" s="68"/>
      <c r="D50" s="68"/>
      <c r="E50" s="68"/>
      <c r="F50" s="39"/>
      <c r="G50" s="39"/>
      <c r="H50" s="39"/>
      <c r="I50" s="3"/>
      <c r="J50" s="3"/>
      <c r="K50" s="3"/>
      <c r="L50" s="3"/>
      <c r="M50" s="3"/>
    </row>
    <row r="51" spans="1:16" s="5" customFormat="1">
      <c r="A51" s="4"/>
      <c r="B51" s="3"/>
      <c r="C51" s="3"/>
      <c r="D51" s="3"/>
      <c r="E51" s="3"/>
      <c r="F51" s="3"/>
      <c r="G51" s="3"/>
      <c r="H51" s="3"/>
      <c r="I51" s="3"/>
      <c r="J51" s="3"/>
      <c r="K51" s="3"/>
      <c r="L51" s="3"/>
      <c r="M51" s="3"/>
    </row>
    <row r="52" spans="1:16" s="5" customFormat="1" ht="3" customHeight="1">
      <c r="A52" s="69"/>
      <c r="B52" s="69"/>
      <c r="C52" s="69"/>
      <c r="D52" s="69"/>
      <c r="E52" s="69"/>
      <c r="F52" s="69"/>
      <c r="G52" s="69"/>
      <c r="H52" s="69"/>
      <c r="I52" s="3"/>
      <c r="J52" s="3"/>
      <c r="K52" s="3"/>
      <c r="L52" s="3"/>
      <c r="M52" s="3"/>
      <c r="N52" s="3"/>
      <c r="O52" s="3"/>
      <c r="P52" s="3"/>
    </row>
    <row r="53" spans="1:16" s="5" customFormat="1">
      <c r="A53" s="52"/>
      <c r="B53" s="52"/>
      <c r="C53" s="52"/>
      <c r="D53" s="52"/>
      <c r="E53" s="52"/>
      <c r="F53" s="52"/>
      <c r="G53" s="52"/>
      <c r="H53" s="52"/>
      <c r="I53" s="52"/>
      <c r="J53" s="52"/>
      <c r="K53" s="52"/>
      <c r="L53" s="52"/>
      <c r="M53" s="52"/>
      <c r="N53" s="52"/>
      <c r="O53" s="52"/>
      <c r="P53" s="52"/>
    </row>
    <row r="54" spans="1:16" s="5" customFormat="1">
      <c r="A54" s="52"/>
      <c r="B54" s="52"/>
      <c r="C54" s="52"/>
      <c r="D54" s="52"/>
      <c r="E54" s="52"/>
      <c r="F54" s="52"/>
      <c r="G54" s="52"/>
      <c r="H54" s="52"/>
      <c r="I54" s="52"/>
      <c r="J54" s="52"/>
      <c r="K54" s="52"/>
      <c r="L54" s="52"/>
      <c r="M54" s="52"/>
      <c r="N54" s="52"/>
      <c r="O54" s="52"/>
      <c r="P54" s="52"/>
    </row>
    <row r="55" spans="1:16" s="5" customFormat="1" ht="20.100000000000001" customHeight="1">
      <c r="A55" s="39"/>
      <c r="B55" s="53"/>
      <c r="C55" s="53"/>
      <c r="D55" s="53"/>
      <c r="E55" s="53"/>
      <c r="F55" s="70"/>
      <c r="G55" s="71"/>
      <c r="H55" s="71"/>
      <c r="I55" s="54"/>
      <c r="J55" s="54"/>
      <c r="K55" s="54"/>
      <c r="L55" s="54"/>
      <c r="M55" s="54"/>
    </row>
    <row r="56" spans="1:16" s="5" customFormat="1" ht="20.100000000000001" customHeight="1">
      <c r="A56" s="39"/>
      <c r="B56" s="53"/>
      <c r="C56" s="53"/>
      <c r="D56" s="53"/>
      <c r="E56" s="53"/>
      <c r="F56" s="70"/>
      <c r="G56" s="71"/>
      <c r="H56" s="71"/>
      <c r="I56" s="54"/>
      <c r="J56" s="54"/>
      <c r="K56" s="54"/>
      <c r="L56" s="54"/>
      <c r="M56" s="54"/>
    </row>
    <row r="57" spans="1:16" s="5" customFormat="1" ht="20.100000000000001" customHeight="1">
      <c r="A57" s="39"/>
      <c r="B57" s="53"/>
      <c r="C57" s="53"/>
      <c r="D57" s="53"/>
      <c r="E57" s="53"/>
      <c r="F57" s="70"/>
      <c r="G57" s="71"/>
      <c r="H57" s="71"/>
      <c r="I57" s="54"/>
      <c r="J57" s="54"/>
      <c r="K57" s="54"/>
      <c r="L57" s="54"/>
      <c r="M57" s="54"/>
    </row>
    <row r="58" spans="1:16" s="5" customFormat="1" ht="20.100000000000001" customHeight="1">
      <c r="A58" s="39"/>
      <c r="B58" s="53"/>
      <c r="C58" s="53"/>
      <c r="D58" s="53"/>
      <c r="E58" s="53"/>
      <c r="F58" s="70"/>
      <c r="G58" s="71"/>
      <c r="H58" s="71"/>
      <c r="I58" s="54"/>
      <c r="J58" s="54"/>
      <c r="K58" s="54"/>
      <c r="L58" s="54"/>
      <c r="M58" s="54"/>
    </row>
  </sheetData>
  <pageMargins left="0.7" right="0.7" top="0.78740157499999996" bottom="0.78740157499999996" header="0.3" footer="0.3"/>
  <pageSetup paperSize="8" scale="75" orientation="landscape" r:id="rId1"/>
  <ignoredErrors>
    <ignoredError sqref="D31:P4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E4734-DD07-4EF5-8DAD-05C494604B70}">
  <sheetPr>
    <pageSetUpPr fitToPage="1"/>
  </sheetPr>
  <dimension ref="A14:K75"/>
  <sheetViews>
    <sheetView zoomScaleNormal="100" workbookViewId="0">
      <selection activeCell="I16" sqref="I16"/>
    </sheetView>
  </sheetViews>
  <sheetFormatPr baseColWidth="10" defaultColWidth="11.42578125" defaultRowHeight="15"/>
  <cols>
    <col min="1" max="1" width="15.28515625" style="1" customWidth="1"/>
    <col min="2" max="2" width="20.7109375" style="1" customWidth="1"/>
    <col min="3" max="3" width="27.28515625" style="1" customWidth="1"/>
    <col min="4" max="4" width="20.42578125" style="1" customWidth="1"/>
    <col min="5" max="5" width="11.42578125" style="1"/>
    <col min="6" max="6" width="17.5703125" style="1" customWidth="1"/>
    <col min="7" max="7" width="27.28515625" style="1" customWidth="1"/>
    <col min="8" max="8" width="18.28515625" style="1" bestFit="1" customWidth="1"/>
    <col min="9" max="16384" width="11.42578125" style="1"/>
  </cols>
  <sheetData>
    <row r="14" spans="1:8">
      <c r="A14" s="118" t="s">
        <v>62</v>
      </c>
      <c r="B14" s="73"/>
      <c r="C14" s="73"/>
      <c r="D14" s="73"/>
    </row>
    <row r="15" spans="1:8" ht="3.95" customHeight="1">
      <c r="A15" s="33"/>
      <c r="B15" s="33"/>
      <c r="C15" s="33"/>
      <c r="D15" s="33"/>
      <c r="F15" s="33"/>
      <c r="G15" s="33"/>
      <c r="H15" s="33"/>
    </row>
    <row r="16" spans="1:8">
      <c r="A16" s="74"/>
      <c r="B16" s="129" t="s">
        <v>63</v>
      </c>
      <c r="C16" s="129"/>
      <c r="D16" s="129"/>
      <c r="F16" s="130" t="s">
        <v>80</v>
      </c>
      <c r="G16" s="130"/>
      <c r="H16" s="130"/>
    </row>
    <row r="17" spans="1:11" ht="45">
      <c r="A17" s="74" t="s">
        <v>64</v>
      </c>
      <c r="B17" s="75" t="s">
        <v>65</v>
      </c>
      <c r="C17" s="122" t="s">
        <v>86</v>
      </c>
      <c r="D17" s="76" t="s">
        <v>66</v>
      </c>
      <c r="F17" s="75" t="s">
        <v>65</v>
      </c>
      <c r="G17" s="122" t="s">
        <v>86</v>
      </c>
      <c r="H17" s="76" t="s">
        <v>66</v>
      </c>
    </row>
    <row r="18" spans="1:11">
      <c r="A18" s="74" t="s">
        <v>67</v>
      </c>
      <c r="B18" s="75">
        <v>1509</v>
      </c>
      <c r="C18" s="76">
        <v>1514</v>
      </c>
      <c r="D18" s="76">
        <v>1512</v>
      </c>
      <c r="F18" s="75">
        <v>1509</v>
      </c>
      <c r="G18" s="76">
        <v>1514</v>
      </c>
      <c r="H18" s="76">
        <v>1512</v>
      </c>
    </row>
    <row r="19" spans="1:11">
      <c r="A19" s="72">
        <v>2025</v>
      </c>
      <c r="B19" s="77">
        <v>17938.821</v>
      </c>
      <c r="C19" s="77">
        <v>17116.677</v>
      </c>
      <c r="D19" s="77">
        <v>48665.936999999998</v>
      </c>
      <c r="E19" s="78"/>
      <c r="F19" s="77">
        <f>AVERAGE(B19:B21)</f>
        <v>16596.603333333333</v>
      </c>
      <c r="G19" s="77">
        <f t="shared" ref="G19:H31" si="0">AVERAGE(C19:C21)</f>
        <v>19663.307000000001</v>
      </c>
      <c r="H19" s="77">
        <f t="shared" si="0"/>
        <v>46095.552999999993</v>
      </c>
      <c r="I19" s="117"/>
      <c r="J19" s="117"/>
      <c r="K19" s="117"/>
    </row>
    <row r="20" spans="1:11">
      <c r="A20" s="72">
        <v>2024</v>
      </c>
      <c r="B20" s="77">
        <v>16070.172</v>
      </c>
      <c r="C20" s="77">
        <v>16327.766</v>
      </c>
      <c r="D20" s="77">
        <v>47223.892</v>
      </c>
      <c r="F20" s="77">
        <f t="shared" ref="F20:F30" si="1">AVERAGE(B20:B22)</f>
        <v>16419.446</v>
      </c>
      <c r="G20" s="77">
        <f t="shared" si="0"/>
        <v>19816.101333333336</v>
      </c>
      <c r="H20" s="77">
        <f t="shared" si="0"/>
        <v>46946.885000000002</v>
      </c>
    </row>
    <row r="21" spans="1:11">
      <c r="A21" s="72">
        <v>2023</v>
      </c>
      <c r="B21" s="77">
        <v>15780.816999999999</v>
      </c>
      <c r="C21" s="77">
        <v>25545.477999999999</v>
      </c>
      <c r="D21" s="77">
        <v>42396.83</v>
      </c>
      <c r="F21" s="77">
        <f t="shared" si="1"/>
        <v>16831.702999999998</v>
      </c>
      <c r="G21" s="77">
        <f t="shared" si="0"/>
        <v>19011.785333333333</v>
      </c>
      <c r="H21" s="77">
        <f t="shared" si="0"/>
        <v>47224.343666666675</v>
      </c>
    </row>
    <row r="22" spans="1:11">
      <c r="A22" s="72">
        <v>2022</v>
      </c>
      <c r="B22" s="77">
        <v>17407.348999999998</v>
      </c>
      <c r="C22" s="77">
        <v>17575.060000000001</v>
      </c>
      <c r="D22" s="77">
        <v>51219.932999999997</v>
      </c>
      <c r="F22" s="77">
        <f t="shared" si="1"/>
        <v>17934.859666666667</v>
      </c>
      <c r="G22" s="77">
        <f t="shared" si="0"/>
        <v>16250.015999999998</v>
      </c>
      <c r="H22" s="77">
        <f t="shared" si="0"/>
        <v>48082.072999999997</v>
      </c>
    </row>
    <row r="23" spans="1:11">
      <c r="A23" s="72">
        <v>2021</v>
      </c>
      <c r="B23" s="77">
        <v>17306.942999999999</v>
      </c>
      <c r="C23" s="77">
        <v>13914.817999999999</v>
      </c>
      <c r="D23" s="77">
        <v>48056.267999999996</v>
      </c>
      <c r="F23" s="77">
        <f t="shared" si="1"/>
        <v>17187.061333333331</v>
      </c>
      <c r="G23" s="77">
        <f t="shared" si="0"/>
        <v>15367</v>
      </c>
      <c r="H23" s="77">
        <f t="shared" si="0"/>
        <v>45895.410666666663</v>
      </c>
    </row>
    <row r="24" spans="1:11">
      <c r="A24" s="72">
        <v>2020</v>
      </c>
      <c r="B24" s="77">
        <v>19090.287</v>
      </c>
      <c r="C24" s="77">
        <v>17260.169999999998</v>
      </c>
      <c r="D24" s="77">
        <v>44970.017999999996</v>
      </c>
      <c r="F24" s="77">
        <f t="shared" si="1"/>
        <v>16326.692333333334</v>
      </c>
      <c r="G24" s="77">
        <f t="shared" si="0"/>
        <v>14958.307333333332</v>
      </c>
      <c r="H24" s="77">
        <f t="shared" si="0"/>
        <v>43901.413</v>
      </c>
    </row>
    <row r="25" spans="1:11">
      <c r="A25" s="72">
        <v>2019</v>
      </c>
      <c r="B25" s="77">
        <v>15163.954</v>
      </c>
      <c r="C25" s="77">
        <v>14926.012000000001</v>
      </c>
      <c r="D25" s="77">
        <v>44659.946000000004</v>
      </c>
      <c r="F25" s="77">
        <f t="shared" si="1"/>
        <v>14800.112333333333</v>
      </c>
      <c r="G25" s="77">
        <f t="shared" si="0"/>
        <v>12340.669333333333</v>
      </c>
      <c r="H25" s="77">
        <f t="shared" si="0"/>
        <v>44640.753000000004</v>
      </c>
    </row>
    <row r="26" spans="1:11">
      <c r="A26" s="72">
        <v>2018</v>
      </c>
      <c r="B26" s="77">
        <v>14725.835999999999</v>
      </c>
      <c r="C26" s="77">
        <v>12688.74</v>
      </c>
      <c r="D26" s="77">
        <v>42074.275000000001</v>
      </c>
      <c r="F26" s="77">
        <f t="shared" si="1"/>
        <v>14680.414333333334</v>
      </c>
      <c r="G26" s="77">
        <f t="shared" si="0"/>
        <v>9849.0830000000005</v>
      </c>
      <c r="H26" s="77">
        <f t="shared" si="0"/>
        <v>44905.554999999993</v>
      </c>
    </row>
    <row r="27" spans="1:11">
      <c r="A27" s="72">
        <v>2017</v>
      </c>
      <c r="B27" s="77">
        <v>14510.547</v>
      </c>
      <c r="C27" s="77">
        <v>9407.2559999999994</v>
      </c>
      <c r="D27" s="77">
        <v>47188.038</v>
      </c>
      <c r="F27" s="77">
        <f t="shared" si="1"/>
        <v>14439.393333333333</v>
      </c>
      <c r="G27" s="77">
        <f t="shared" si="0"/>
        <v>7740.0916666666662</v>
      </c>
      <c r="H27" s="77">
        <f t="shared" si="0"/>
        <v>47495.939666666665</v>
      </c>
    </row>
    <row r="28" spans="1:11">
      <c r="A28" s="72">
        <v>2016</v>
      </c>
      <c r="B28" s="77">
        <v>14804.86</v>
      </c>
      <c r="C28" s="77">
        <v>7451.2529999999997</v>
      </c>
      <c r="D28" s="77">
        <v>45454.351999999999</v>
      </c>
      <c r="F28" s="77">
        <f t="shared" si="1"/>
        <v>14355.328333333333</v>
      </c>
      <c r="G28" s="77">
        <f t="shared" si="0"/>
        <v>6956.3933333333334</v>
      </c>
      <c r="H28" s="77">
        <f t="shared" si="0"/>
        <v>48757.181666666664</v>
      </c>
    </row>
    <row r="29" spans="1:11">
      <c r="A29" s="72">
        <v>2015</v>
      </c>
      <c r="B29" s="77">
        <v>14002.772999999999</v>
      </c>
      <c r="C29" s="77">
        <v>6361.7659999999996</v>
      </c>
      <c r="D29" s="77">
        <v>49845.428999999996</v>
      </c>
      <c r="F29" s="77">
        <f t="shared" si="1"/>
        <v>14017.776666666667</v>
      </c>
      <c r="G29" s="77">
        <f t="shared" si="0"/>
        <v>7199.3696666666665</v>
      </c>
      <c r="H29" s="77">
        <f t="shared" si="0"/>
        <v>47164.54</v>
      </c>
    </row>
    <row r="30" spans="1:11">
      <c r="A30" s="72">
        <v>2014</v>
      </c>
      <c r="B30" s="77">
        <v>14258.352000000001</v>
      </c>
      <c r="C30" s="77">
        <v>7056.1610000000001</v>
      </c>
      <c r="D30" s="77">
        <v>50971.764000000003</v>
      </c>
      <c r="F30" s="77">
        <f t="shared" si="1"/>
        <v>13985.355666666668</v>
      </c>
      <c r="G30" s="77">
        <f t="shared" si="0"/>
        <v>7419.5933333333332</v>
      </c>
      <c r="H30" s="77">
        <f t="shared" si="0"/>
        <v>45229.28833333333</v>
      </c>
    </row>
    <row r="31" spans="1:11">
      <c r="A31" s="72">
        <v>2013</v>
      </c>
      <c r="B31" s="77">
        <v>13792.205</v>
      </c>
      <c r="C31" s="77">
        <v>8180.1819999999998</v>
      </c>
      <c r="D31" s="77">
        <v>40676.427000000003</v>
      </c>
      <c r="F31" s="77">
        <f>AVERAGE(B31:B33)</f>
        <v>13603.812666666667</v>
      </c>
      <c r="G31" s="77">
        <f t="shared" si="0"/>
        <v>8177.0933333333332</v>
      </c>
      <c r="H31" s="77">
        <f t="shared" si="0"/>
        <v>43719.697666666667</v>
      </c>
    </row>
    <row r="32" spans="1:11">
      <c r="A32" s="72">
        <v>2012</v>
      </c>
      <c r="B32" s="77">
        <v>13905.51</v>
      </c>
      <c r="C32" s="77">
        <v>7022.4369999999999</v>
      </c>
      <c r="D32" s="77">
        <v>44039.673999999999</v>
      </c>
      <c r="F32" s="77"/>
      <c r="G32" s="77"/>
      <c r="H32" s="77"/>
    </row>
    <row r="33" spans="1:11">
      <c r="A33" s="72">
        <v>2011</v>
      </c>
      <c r="B33" s="77">
        <v>13113.723</v>
      </c>
      <c r="C33" s="77">
        <v>9328.6610000000001</v>
      </c>
      <c r="D33" s="77">
        <v>46442.991999999998</v>
      </c>
      <c r="F33" s="77"/>
      <c r="G33" s="77"/>
      <c r="H33" s="77"/>
    </row>
    <row r="34" spans="1:11">
      <c r="A34" s="72"/>
      <c r="B34" s="77"/>
      <c r="C34" s="77"/>
      <c r="D34" s="77"/>
      <c r="F34" s="77"/>
      <c r="G34" s="77"/>
      <c r="H34" s="77"/>
    </row>
    <row r="35" spans="1:11">
      <c r="A35" s="118" t="s">
        <v>79</v>
      </c>
    </row>
    <row r="36" spans="1:11" ht="3.95" customHeight="1">
      <c r="A36" s="33"/>
      <c r="B36" s="33"/>
      <c r="C36" s="33"/>
      <c r="D36" s="33"/>
      <c r="F36" s="33"/>
      <c r="G36" s="33"/>
      <c r="H36" s="33"/>
    </row>
    <row r="37" spans="1:11">
      <c r="A37" s="74"/>
      <c r="B37" s="129" t="s">
        <v>63</v>
      </c>
      <c r="C37" s="129"/>
      <c r="D37" s="129"/>
      <c r="F37" s="130" t="s">
        <v>80</v>
      </c>
      <c r="G37" s="130"/>
      <c r="H37" s="130"/>
    </row>
    <row r="38" spans="1:11" ht="45">
      <c r="A38" s="74" t="s">
        <v>60</v>
      </c>
      <c r="B38" s="75" t="s">
        <v>65</v>
      </c>
      <c r="C38" s="122" t="s">
        <v>86</v>
      </c>
      <c r="D38" s="76" t="s">
        <v>66</v>
      </c>
      <c r="F38" s="75" t="s">
        <v>65</v>
      </c>
      <c r="G38" s="122" t="s">
        <v>86</v>
      </c>
      <c r="H38" s="76" t="s">
        <v>66</v>
      </c>
    </row>
    <row r="39" spans="1:11">
      <c r="A39" s="74" t="s">
        <v>67</v>
      </c>
      <c r="B39" s="75">
        <v>1509</v>
      </c>
      <c r="C39" s="76">
        <v>1514</v>
      </c>
      <c r="D39" s="76">
        <v>1512</v>
      </c>
      <c r="F39" s="75">
        <v>1509</v>
      </c>
      <c r="G39" s="76">
        <v>1514</v>
      </c>
      <c r="H39" s="76">
        <v>1512</v>
      </c>
    </row>
    <row r="40" spans="1:11" ht="16.5">
      <c r="A40" s="72">
        <v>2025</v>
      </c>
      <c r="B40" s="119">
        <v>743.55334723502733</v>
      </c>
      <c r="C40" s="119">
        <v>124.39751594307704</v>
      </c>
      <c r="D40" s="119">
        <v>156.9436523948979</v>
      </c>
      <c r="E40" s="117"/>
      <c r="F40" s="119">
        <f>AVERAGE(B40:B42)</f>
        <v>834.52411713220545</v>
      </c>
      <c r="G40" s="119">
        <f t="shared" ref="G40:H52" si="2">AVERAGE(C40:C42)</f>
        <v>132.62359754778018</v>
      </c>
      <c r="H40" s="119">
        <f t="shared" si="2"/>
        <v>169.73436732174736</v>
      </c>
      <c r="I40" s="117"/>
      <c r="J40" s="117"/>
      <c r="K40" s="117"/>
    </row>
    <row r="41" spans="1:11" ht="16.5">
      <c r="A41" s="72">
        <v>2024</v>
      </c>
      <c r="B41" s="119">
        <v>1004.5787313290734</v>
      </c>
      <c r="C41" s="119">
        <v>120.16629219208556</v>
      </c>
      <c r="D41" s="119">
        <v>146.86538119306218</v>
      </c>
      <c r="F41" s="119">
        <f t="shared" ref="F41:F52" si="3">AVERAGE(B41:B43)</f>
        <v>784.16583233654603</v>
      </c>
      <c r="G41" s="119">
        <f t="shared" si="2"/>
        <v>148.48662909076333</v>
      </c>
      <c r="H41" s="119">
        <f t="shared" si="2"/>
        <v>187.3210975995739</v>
      </c>
    </row>
    <row r="42" spans="1:11" ht="16.5">
      <c r="A42" s="72">
        <v>2023</v>
      </c>
      <c r="B42" s="119">
        <v>755.44027283251557</v>
      </c>
      <c r="C42" s="119">
        <v>153.30698450817792</v>
      </c>
      <c r="D42" s="119">
        <v>205.394068377282</v>
      </c>
      <c r="F42" s="119">
        <f t="shared" si="3"/>
        <v>643.78846775084992</v>
      </c>
      <c r="G42" s="119">
        <f t="shared" si="2"/>
        <v>150.82779312688433</v>
      </c>
      <c r="H42" s="119">
        <f t="shared" si="2"/>
        <v>190.29773519076903</v>
      </c>
    </row>
    <row r="43" spans="1:11" ht="16.5">
      <c r="A43" s="72">
        <v>2022</v>
      </c>
      <c r="B43" s="119">
        <v>592.47849284804943</v>
      </c>
      <c r="C43" s="119">
        <v>171.98661057202648</v>
      </c>
      <c r="D43" s="119">
        <v>209.70384322837751</v>
      </c>
      <c r="F43" s="119">
        <f t="shared" si="3"/>
        <v>569.20740601806017</v>
      </c>
      <c r="G43" s="119">
        <f t="shared" si="2"/>
        <v>136.81381538123222</v>
      </c>
      <c r="H43" s="119">
        <f t="shared" si="2"/>
        <v>166.60035491976564</v>
      </c>
    </row>
    <row r="44" spans="1:11" ht="16.5">
      <c r="A44" s="72">
        <v>2021</v>
      </c>
      <c r="B44" s="119">
        <v>583.44663757198475</v>
      </c>
      <c r="C44" s="119">
        <v>127.18978430044862</v>
      </c>
      <c r="D44" s="119">
        <v>155.79529396664759</v>
      </c>
      <c r="F44" s="119">
        <f t="shared" si="3"/>
        <v>564.06930655892722</v>
      </c>
      <c r="G44" s="119">
        <f t="shared" si="2"/>
        <v>115.57912761517223</v>
      </c>
      <c r="H44" s="119">
        <f t="shared" si="2"/>
        <v>141.83184971697679</v>
      </c>
    </row>
    <row r="45" spans="1:11" ht="16.5">
      <c r="A45" s="72">
        <v>2020</v>
      </c>
      <c r="B45" s="119">
        <v>531.6970876341461</v>
      </c>
      <c r="C45" s="119">
        <v>111.26505127122155</v>
      </c>
      <c r="D45" s="119">
        <v>134.30192756427181</v>
      </c>
      <c r="F45" s="119">
        <f t="shared" si="3"/>
        <v>585.04920203794597</v>
      </c>
      <c r="G45" s="119">
        <f t="shared" si="2"/>
        <v>110.89392368253918</v>
      </c>
      <c r="H45" s="119">
        <f t="shared" si="2"/>
        <v>135.68151246966377</v>
      </c>
    </row>
    <row r="46" spans="1:11" ht="16.5">
      <c r="A46" s="72">
        <v>2019</v>
      </c>
      <c r="B46" s="119">
        <v>577.06419447065059</v>
      </c>
      <c r="C46" s="119">
        <v>108.28254727384649</v>
      </c>
      <c r="D46" s="119">
        <v>135.398327620011</v>
      </c>
      <c r="F46" s="119">
        <f t="shared" si="3"/>
        <v>618.16085569974109</v>
      </c>
      <c r="G46" s="119">
        <f t="shared" si="2"/>
        <v>110.21562737022076</v>
      </c>
      <c r="H46" s="119">
        <f t="shared" si="2"/>
        <v>139.82622840115963</v>
      </c>
    </row>
    <row r="47" spans="1:11" ht="16.5">
      <c r="A47" s="72">
        <v>2018</v>
      </c>
      <c r="B47" s="119">
        <v>646.386324009041</v>
      </c>
      <c r="C47" s="119">
        <v>113.13417250254952</v>
      </c>
      <c r="D47" s="119">
        <v>137.34428222470856</v>
      </c>
      <c r="F47" s="119">
        <f t="shared" si="3"/>
        <v>617.3276470968284</v>
      </c>
      <c r="G47" s="119">
        <f t="shared" si="2"/>
        <v>109.76563794240728</v>
      </c>
      <c r="H47" s="119">
        <f t="shared" si="2"/>
        <v>142.86623181783796</v>
      </c>
    </row>
    <row r="48" spans="1:11" ht="16.5">
      <c r="A48" s="72">
        <v>2017</v>
      </c>
      <c r="B48" s="119">
        <v>631.03204861953168</v>
      </c>
      <c r="C48" s="119">
        <v>109.23016233426624</v>
      </c>
      <c r="D48" s="119">
        <v>146.73607535875934</v>
      </c>
      <c r="F48" s="119">
        <f t="shared" si="3"/>
        <v>591.66958957248301</v>
      </c>
      <c r="G48" s="119">
        <f t="shared" si="2"/>
        <v>105.13861917304592</v>
      </c>
      <c r="H48" s="119">
        <f t="shared" si="2"/>
        <v>147.1204743470264</v>
      </c>
    </row>
    <row r="49" spans="1:8" ht="16.5">
      <c r="A49" s="72">
        <v>2016</v>
      </c>
      <c r="B49" s="119">
        <v>574.5645686619124</v>
      </c>
      <c r="C49" s="119">
        <v>106.93257899040604</v>
      </c>
      <c r="D49" s="119">
        <v>144.51833787004597</v>
      </c>
      <c r="F49" s="119">
        <f t="shared" si="3"/>
        <v>563.92818644028375</v>
      </c>
      <c r="G49" s="119">
        <f t="shared" si="2"/>
        <v>108.53224867938711</v>
      </c>
      <c r="H49" s="119">
        <f t="shared" si="2"/>
        <v>151.54118196681827</v>
      </c>
    </row>
    <row r="50" spans="1:8" ht="16.5">
      <c r="A50" s="72">
        <v>2015</v>
      </c>
      <c r="B50" s="119">
        <v>569.41215143600493</v>
      </c>
      <c r="C50" s="119">
        <v>99.253116194465491</v>
      </c>
      <c r="D50" s="119">
        <v>150.10700981227384</v>
      </c>
      <c r="F50" s="119">
        <f t="shared" si="3"/>
        <v>563.56094478163993</v>
      </c>
      <c r="G50" s="119">
        <f t="shared" si="2"/>
        <v>117.35039975594026</v>
      </c>
      <c r="H50" s="119">
        <f t="shared" si="2"/>
        <v>159.68517881186847</v>
      </c>
    </row>
    <row r="51" spans="1:8" ht="16.5">
      <c r="A51" s="72">
        <v>2014</v>
      </c>
      <c r="B51" s="119">
        <v>547.80783922293404</v>
      </c>
      <c r="C51" s="119">
        <v>119.41105085328978</v>
      </c>
      <c r="D51" s="119">
        <v>159.99819821813503</v>
      </c>
      <c r="F51" s="119">
        <f t="shared" si="3"/>
        <v>545.60805498196385</v>
      </c>
      <c r="G51" s="119">
        <f t="shared" si="2"/>
        <v>132.476442394732</v>
      </c>
      <c r="H51" s="119">
        <f t="shared" si="2"/>
        <v>167.33365749007621</v>
      </c>
    </row>
    <row r="52" spans="1:8" ht="16.5">
      <c r="A52" s="72">
        <v>2013</v>
      </c>
      <c r="B52" s="119">
        <v>573.4628436859806</v>
      </c>
      <c r="C52" s="119">
        <v>133.38703222006552</v>
      </c>
      <c r="D52" s="119">
        <v>168.95032840519647</v>
      </c>
      <c r="F52" s="119">
        <f t="shared" si="3"/>
        <v>545.80459563895113</v>
      </c>
      <c r="G52" s="119">
        <f t="shared" si="2"/>
        <v>137.12661984020173</v>
      </c>
      <c r="H52" s="119">
        <f t="shared" si="2"/>
        <v>165.3233969692549</v>
      </c>
    </row>
    <row r="53" spans="1:8" ht="16.5">
      <c r="A53" s="72">
        <v>2012</v>
      </c>
      <c r="B53" s="119">
        <v>515.55348203697667</v>
      </c>
      <c r="C53" s="119">
        <v>144.63124411084073</v>
      </c>
      <c r="D53" s="119">
        <v>173.05244584689706</v>
      </c>
    </row>
    <row r="54" spans="1:8" ht="16.5">
      <c r="A54" s="72">
        <v>2011</v>
      </c>
      <c r="B54" s="119">
        <v>548.39746119389588</v>
      </c>
      <c r="C54" s="119">
        <v>133.36158318969893</v>
      </c>
      <c r="D54" s="119">
        <v>153.96741665567112</v>
      </c>
    </row>
    <row r="56" spans="1:8">
      <c r="A56" s="118" t="s">
        <v>68</v>
      </c>
      <c r="B56" s="79"/>
    </row>
    <row r="57" spans="1:8" ht="3" customHeight="1">
      <c r="A57" s="33"/>
      <c r="B57" s="33"/>
      <c r="C57" s="33"/>
      <c r="D57" s="33"/>
      <c r="F57" s="33"/>
      <c r="G57" s="33"/>
      <c r="H57" s="33"/>
    </row>
    <row r="58" spans="1:8">
      <c r="A58" s="74"/>
      <c r="B58" s="129" t="s">
        <v>63</v>
      </c>
      <c r="C58" s="129"/>
      <c r="D58" s="129"/>
      <c r="F58" s="130" t="s">
        <v>39</v>
      </c>
      <c r="G58" s="130"/>
      <c r="H58" s="130"/>
    </row>
    <row r="59" spans="1:8" ht="45">
      <c r="A59" s="74" t="s">
        <v>69</v>
      </c>
      <c r="B59" s="75" t="s">
        <v>65</v>
      </c>
      <c r="C59" s="122" t="s">
        <v>86</v>
      </c>
      <c r="D59" s="76" t="s">
        <v>66</v>
      </c>
      <c r="F59" s="75" t="s">
        <v>65</v>
      </c>
      <c r="G59" s="122" t="s">
        <v>86</v>
      </c>
      <c r="H59" s="76" t="s">
        <v>66</v>
      </c>
    </row>
    <row r="60" spans="1:8">
      <c r="A60" s="74" t="s">
        <v>67</v>
      </c>
      <c r="B60" s="75">
        <v>1509</v>
      </c>
      <c r="C60" s="76">
        <v>1514</v>
      </c>
      <c r="D60" s="76">
        <v>1512</v>
      </c>
      <c r="F60" s="75">
        <v>1509</v>
      </c>
      <c r="G60" s="76">
        <v>1514</v>
      </c>
      <c r="H60" s="76">
        <v>1512</v>
      </c>
    </row>
    <row r="61" spans="1:8">
      <c r="A61" s="72">
        <v>2025</v>
      </c>
      <c r="B61" s="77">
        <v>133384704</v>
      </c>
      <c r="C61" s="77">
        <v>21292721</v>
      </c>
      <c r="D61" s="77">
        <v>76378099</v>
      </c>
      <c r="F61" s="77">
        <f>AVERAGE(B61:B63)</f>
        <v>138012293.66666666</v>
      </c>
      <c r="G61" s="77">
        <f t="shared" ref="G61:G73" si="4">AVERAGE(C61:C63)</f>
        <v>26692064.666666668</v>
      </c>
      <c r="H61" s="77">
        <f t="shared" ref="H61:H73" si="5">AVERAGE(D61:D63)</f>
        <v>77604740.666666672</v>
      </c>
    </row>
    <row r="62" spans="1:8">
      <c r="A62" s="72">
        <v>2024</v>
      </c>
      <c r="B62" s="77">
        <v>161437530</v>
      </c>
      <c r="C62" s="77">
        <v>19620471</v>
      </c>
      <c r="D62" s="77">
        <v>69355549</v>
      </c>
      <c r="F62" s="77">
        <f t="shared" ref="F62:F72" si="6">AVERAGE(B62:B64)</f>
        <v>127928992</v>
      </c>
      <c r="G62" s="77">
        <f t="shared" si="4"/>
        <v>29670074.333333332</v>
      </c>
      <c r="H62" s="77">
        <f t="shared" si="5"/>
        <v>87948763.666666672</v>
      </c>
    </row>
    <row r="63" spans="1:8">
      <c r="A63" s="72">
        <v>2023</v>
      </c>
      <c r="B63" s="77">
        <v>119214647</v>
      </c>
      <c r="C63" s="77">
        <v>39163002</v>
      </c>
      <c r="D63" s="77">
        <v>87080574</v>
      </c>
      <c r="F63" s="77">
        <f t="shared" si="6"/>
        <v>107775407.66666667</v>
      </c>
      <c r="G63" s="77">
        <f t="shared" si="4"/>
        <v>29029326.333333332</v>
      </c>
      <c r="H63" s="77">
        <f t="shared" si="5"/>
        <v>89786715.333333328</v>
      </c>
    </row>
    <row r="64" spans="1:8">
      <c r="A64" s="72">
        <v>2022</v>
      </c>
      <c r="B64" s="77">
        <v>103134799</v>
      </c>
      <c r="C64" s="77">
        <v>30226750</v>
      </c>
      <c r="D64" s="77">
        <v>107410168</v>
      </c>
      <c r="F64" s="77">
        <f t="shared" si="6"/>
        <v>101871358.66666667</v>
      </c>
      <c r="G64" s="77">
        <f t="shared" si="4"/>
        <v>22376504.666666668</v>
      </c>
      <c r="H64" s="77">
        <f t="shared" si="5"/>
        <v>80891724.333333328</v>
      </c>
    </row>
    <row r="65" spans="1:8">
      <c r="A65" s="72">
        <v>2021</v>
      </c>
      <c r="B65" s="77">
        <v>100976777</v>
      </c>
      <c r="C65" s="77">
        <v>17698227</v>
      </c>
      <c r="D65" s="77">
        <v>74869404</v>
      </c>
      <c r="F65" s="77">
        <f t="shared" si="6"/>
        <v>96661675.333333328</v>
      </c>
      <c r="G65" s="77">
        <f t="shared" si="4"/>
        <v>17688343.333333332</v>
      </c>
      <c r="H65" s="77">
        <f t="shared" si="5"/>
        <v>65244608.333333336</v>
      </c>
    </row>
    <row r="66" spans="1:8">
      <c r="A66" s="72">
        <v>2020</v>
      </c>
      <c r="B66" s="77">
        <v>101502500</v>
      </c>
      <c r="C66" s="77">
        <v>19204537</v>
      </c>
      <c r="D66" s="77">
        <v>60395601</v>
      </c>
      <c r="F66" s="77">
        <f t="shared" si="6"/>
        <v>94731346.333333328</v>
      </c>
      <c r="G66" s="77">
        <f t="shared" si="4"/>
        <v>16574034.666666666</v>
      </c>
      <c r="H66" s="77">
        <f t="shared" si="5"/>
        <v>59550344</v>
      </c>
    </row>
    <row r="67" spans="1:8">
      <c r="A67" s="72">
        <v>2019</v>
      </c>
      <c r="B67" s="77">
        <v>87505749</v>
      </c>
      <c r="C67" s="77">
        <v>16162266</v>
      </c>
      <c r="D67" s="77">
        <v>60468820</v>
      </c>
      <c r="F67" s="77">
        <f t="shared" si="6"/>
        <v>91419247</v>
      </c>
      <c r="G67" s="77">
        <f t="shared" si="4"/>
        <v>13597709.333333334</v>
      </c>
      <c r="H67" s="77">
        <f t="shared" si="5"/>
        <v>62499102</v>
      </c>
    </row>
    <row r="68" spans="1:8">
      <c r="A68" s="72">
        <v>2018</v>
      </c>
      <c r="B68" s="77">
        <v>95185790</v>
      </c>
      <c r="C68" s="77">
        <v>14355301</v>
      </c>
      <c r="D68" s="77">
        <v>57786611</v>
      </c>
      <c r="F68" s="77">
        <f t="shared" si="6"/>
        <v>90605157.333333328</v>
      </c>
      <c r="G68" s="77">
        <f t="shared" si="4"/>
        <v>10866226.333333334</v>
      </c>
      <c r="H68" s="77">
        <f t="shared" si="5"/>
        <v>64239453.333333336</v>
      </c>
    </row>
    <row r="69" spans="1:8">
      <c r="A69" s="72">
        <v>2017</v>
      </c>
      <c r="B69" s="77">
        <v>91566202</v>
      </c>
      <c r="C69" s="77">
        <v>10275561</v>
      </c>
      <c r="D69" s="77">
        <v>69241875</v>
      </c>
      <c r="F69" s="77">
        <f t="shared" si="6"/>
        <v>85454391</v>
      </c>
      <c r="G69" s="77">
        <f t="shared" si="4"/>
        <v>8185876.333333333</v>
      </c>
      <c r="H69" s="77">
        <f t="shared" si="5"/>
        <v>69917744</v>
      </c>
    </row>
    <row r="70" spans="1:8">
      <c r="A70" s="72">
        <v>2016</v>
      </c>
      <c r="B70" s="77">
        <v>85063480</v>
      </c>
      <c r="C70" s="77">
        <v>7967817</v>
      </c>
      <c r="D70" s="77">
        <v>65689874</v>
      </c>
      <c r="F70" s="77">
        <f t="shared" si="6"/>
        <v>80968447</v>
      </c>
      <c r="G70" s="77">
        <f t="shared" si="4"/>
        <v>7569301.333333333</v>
      </c>
      <c r="H70" s="77">
        <f t="shared" si="5"/>
        <v>74021753.666666672</v>
      </c>
    </row>
    <row r="71" spans="1:8">
      <c r="A71" s="72">
        <v>2015</v>
      </c>
      <c r="B71" s="77">
        <v>79733491</v>
      </c>
      <c r="C71" s="77">
        <v>6314251</v>
      </c>
      <c r="D71" s="77">
        <v>74821483</v>
      </c>
      <c r="F71" s="77">
        <f t="shared" si="6"/>
        <v>78978344</v>
      </c>
      <c r="G71" s="77">
        <f t="shared" si="4"/>
        <v>8550463</v>
      </c>
      <c r="H71" s="77">
        <f t="shared" si="5"/>
        <v>75032781.333333328</v>
      </c>
    </row>
    <row r="72" spans="1:8">
      <c r="A72" s="72">
        <v>2014</v>
      </c>
      <c r="B72" s="77">
        <v>78108370</v>
      </c>
      <c r="C72" s="77">
        <v>8425836</v>
      </c>
      <c r="D72" s="77">
        <v>81553904</v>
      </c>
      <c r="F72" s="77">
        <f t="shared" si="6"/>
        <v>76297294</v>
      </c>
      <c r="G72" s="77">
        <f t="shared" si="4"/>
        <v>9831258.666666666</v>
      </c>
      <c r="H72" s="77">
        <f t="shared" si="5"/>
        <v>75496198</v>
      </c>
    </row>
    <row r="73" spans="1:8">
      <c r="A73" s="72">
        <v>2013</v>
      </c>
      <c r="B73" s="77">
        <v>79093171</v>
      </c>
      <c r="C73" s="77">
        <v>10911302</v>
      </c>
      <c r="D73" s="77">
        <v>68722957</v>
      </c>
      <c r="F73" s="77">
        <f>AVERAGE(B73:B75)</f>
        <v>74232945.333333328</v>
      </c>
      <c r="G73" s="77">
        <f t="shared" si="4"/>
        <v>11169596.666666666</v>
      </c>
      <c r="H73" s="77">
        <f t="shared" si="5"/>
        <v>72147255</v>
      </c>
    </row>
    <row r="74" spans="1:8">
      <c r="A74" s="72">
        <v>2012</v>
      </c>
      <c r="B74" s="77">
        <v>71690341</v>
      </c>
      <c r="C74" s="77">
        <v>10156638</v>
      </c>
      <c r="D74" s="77">
        <v>76211733</v>
      </c>
    </row>
    <row r="75" spans="1:8">
      <c r="A75" s="72">
        <v>2011</v>
      </c>
      <c r="B75" s="77">
        <v>71915324</v>
      </c>
      <c r="C75" s="77">
        <v>12440850</v>
      </c>
      <c r="D75" s="77">
        <v>71507075</v>
      </c>
    </row>
  </sheetData>
  <mergeCells count="6">
    <mergeCell ref="B58:D58"/>
    <mergeCell ref="F58:H58"/>
    <mergeCell ref="B16:D16"/>
    <mergeCell ref="F16:H16"/>
    <mergeCell ref="B37:D37"/>
    <mergeCell ref="F37:H37"/>
  </mergeCells>
  <pageMargins left="0.7" right="0.7" top="0.78740157499999996" bottom="0.78740157499999996" header="0.3" footer="0.3"/>
  <pageSetup paperSize="8" scale="62" orientation="landscape" r:id="rId1"/>
  <ignoredErrors>
    <ignoredError sqref="F19:H7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94D16-F18D-4D70-9698-DEF4D4ABD23A}">
  <sheetPr>
    <pageSetUpPr fitToPage="1"/>
  </sheetPr>
  <dimension ref="A13:S65"/>
  <sheetViews>
    <sheetView tabSelected="1" zoomScaleNormal="100" workbookViewId="0">
      <selection activeCell="A13" sqref="A13"/>
    </sheetView>
  </sheetViews>
  <sheetFormatPr baseColWidth="10" defaultColWidth="11.42578125" defaultRowHeight="15"/>
  <cols>
    <col min="1" max="1" width="26.7109375" style="1" customWidth="1"/>
    <col min="2" max="13" width="11.42578125" style="1"/>
    <col min="14" max="14" width="12.7109375" style="1" bestFit="1" customWidth="1"/>
    <col min="15" max="15" width="11.85546875" style="1" customWidth="1"/>
    <col min="16" max="17" width="11.42578125" style="1"/>
    <col min="18" max="18" width="11.42578125" style="1" customWidth="1"/>
    <col min="19" max="16384" width="11.42578125" style="1"/>
  </cols>
  <sheetData>
    <row r="13" spans="1:16" s="5" customFormat="1">
      <c r="B13" s="44"/>
      <c r="C13" s="44"/>
      <c r="D13" s="44"/>
      <c r="E13" s="44"/>
      <c r="F13" s="44"/>
      <c r="I13" s="3"/>
    </row>
    <row r="14" spans="1:16" s="5" customFormat="1">
      <c r="A14" s="4" t="s">
        <v>70</v>
      </c>
      <c r="B14" s="92"/>
      <c r="C14" s="114"/>
      <c r="D14" s="114"/>
      <c r="E14" s="114"/>
      <c r="F14" s="114"/>
      <c r="G14" s="110"/>
      <c r="H14" s="110"/>
      <c r="I14" s="110"/>
      <c r="J14" s="110"/>
      <c r="K14" s="110"/>
    </row>
    <row r="15" spans="1:16" s="5" customFormat="1" ht="3" customHeight="1">
      <c r="A15" s="33"/>
      <c r="B15" s="33"/>
      <c r="C15" s="33"/>
      <c r="D15" s="33"/>
      <c r="E15" s="33"/>
      <c r="F15" s="33"/>
      <c r="G15" s="33"/>
      <c r="H15" s="33"/>
      <c r="I15" s="33"/>
      <c r="J15" s="33"/>
      <c r="K15" s="33"/>
      <c r="L15" s="33"/>
      <c r="M15" s="33"/>
      <c r="N15" s="33"/>
      <c r="O15" s="33"/>
      <c r="P15" s="33"/>
    </row>
    <row r="16" spans="1:16" s="5" customFormat="1">
      <c r="A16" s="7"/>
      <c r="B16" s="7" t="s">
        <v>72</v>
      </c>
      <c r="C16" s="7"/>
      <c r="D16" s="7"/>
      <c r="E16" s="7"/>
      <c r="F16" s="7"/>
      <c r="G16" s="7" t="s">
        <v>73</v>
      </c>
      <c r="H16" s="7"/>
      <c r="I16" s="7"/>
      <c r="J16" s="7"/>
      <c r="K16" s="7"/>
      <c r="L16" s="7" t="s">
        <v>74</v>
      </c>
      <c r="M16" s="7"/>
      <c r="N16" s="7"/>
      <c r="O16" s="7"/>
      <c r="P16" s="7"/>
    </row>
    <row r="17" spans="1:18" s="5" customFormat="1">
      <c r="A17" s="7"/>
      <c r="B17" s="7">
        <v>2021</v>
      </c>
      <c r="C17" s="7">
        <v>2022</v>
      </c>
      <c r="D17" s="7">
        <v>2023</v>
      </c>
      <c r="E17" s="7">
        <v>2024</v>
      </c>
      <c r="F17" s="7">
        <v>2025</v>
      </c>
      <c r="G17" s="7">
        <v>2021</v>
      </c>
      <c r="H17" s="7">
        <v>2022</v>
      </c>
      <c r="I17" s="7">
        <v>2023</v>
      </c>
      <c r="J17" s="7">
        <v>2024</v>
      </c>
      <c r="K17" s="7">
        <v>2025</v>
      </c>
      <c r="L17" s="7">
        <v>2021</v>
      </c>
      <c r="M17" s="7">
        <v>2022</v>
      </c>
      <c r="N17" s="7">
        <v>2023</v>
      </c>
      <c r="O17" s="7">
        <v>2024</v>
      </c>
      <c r="P17" s="7">
        <v>2025</v>
      </c>
    </row>
    <row r="18" spans="1:18" s="5" customFormat="1">
      <c r="A18" s="123" t="s">
        <v>65</v>
      </c>
      <c r="B18" s="93">
        <v>11022.189178449989</v>
      </c>
      <c r="C18" s="93">
        <v>9862.9103114269983</v>
      </c>
      <c r="D18" s="93">
        <v>9454.3452716510019</v>
      </c>
      <c r="E18" s="93">
        <v>9095.0447508960042</v>
      </c>
      <c r="F18" s="93">
        <v>9954.3138737160025</v>
      </c>
      <c r="G18" s="99">
        <v>115.065291806082</v>
      </c>
      <c r="H18" s="99">
        <v>104.531364485472</v>
      </c>
      <c r="I18" s="99">
        <v>113.17309156150699</v>
      </c>
      <c r="J18" s="99">
        <v>138.73385633556791</v>
      </c>
      <c r="K18" s="99">
        <v>135.53057089015991</v>
      </c>
      <c r="L18" s="95">
        <v>10.439422690281123</v>
      </c>
      <c r="M18" s="95">
        <f>H18/C18*1000</f>
        <v>10.598429995288891</v>
      </c>
      <c r="N18" s="95">
        <f t="shared" ref="N18:O18" si="0">I18/D18*1000</f>
        <v>11.970484291583706</v>
      </c>
      <c r="O18" s="95">
        <f t="shared" si="0"/>
        <v>15.253784905445402</v>
      </c>
      <c r="P18" s="95">
        <v>13.61525993750543</v>
      </c>
    </row>
    <row r="19" spans="1:18" s="5" customFormat="1">
      <c r="A19" s="45" t="s">
        <v>87</v>
      </c>
      <c r="B19" s="80">
        <v>9529.611384777003</v>
      </c>
      <c r="C19" s="80">
        <v>8493.1239019280019</v>
      </c>
      <c r="D19" s="80">
        <v>8078.7791325100043</v>
      </c>
      <c r="E19" s="80">
        <v>7648.1140251880024</v>
      </c>
      <c r="F19" s="80">
        <v>8337.7005775210018</v>
      </c>
      <c r="G19" s="81">
        <v>90.806992521944906</v>
      </c>
      <c r="H19" s="81">
        <v>81.917706241200008</v>
      </c>
      <c r="I19" s="81">
        <v>88.865888279085993</v>
      </c>
      <c r="J19" s="81">
        <v>108.1894026299679</v>
      </c>
      <c r="K19" s="81">
        <v>102.80080493944899</v>
      </c>
      <c r="L19" s="82">
        <v>9.5289292349322725</v>
      </c>
      <c r="M19" s="82">
        <v>9.6451796991451033</v>
      </c>
      <c r="N19" s="82">
        <v>10.999915559206048</v>
      </c>
      <c r="O19" s="82">
        <v>14.145892997105053</v>
      </c>
      <c r="P19" s="82">
        <v>12.329635009514112</v>
      </c>
    </row>
    <row r="20" spans="1:18" s="5" customFormat="1">
      <c r="A20" s="124" t="s">
        <v>90</v>
      </c>
      <c r="B20" s="100">
        <v>1492.5777936720049</v>
      </c>
      <c r="C20" s="100">
        <v>1369.7864094960091</v>
      </c>
      <c r="D20" s="100">
        <v>1375.5661392390039</v>
      </c>
      <c r="E20" s="100">
        <v>1446.9307258050001</v>
      </c>
      <c r="F20" s="100">
        <v>1616.6132962950028</v>
      </c>
      <c r="G20" s="101">
        <v>24.258299284136992</v>
      </c>
      <c r="H20" s="101">
        <v>22.613658244271988</v>
      </c>
      <c r="I20" s="101">
        <v>24.307203282418968</v>
      </c>
      <c r="J20" s="101">
        <v>30.544453705598993</v>
      </c>
      <c r="K20" s="101">
        <v>32.729765950709975</v>
      </c>
      <c r="L20" s="102">
        <v>16.252619720716385</v>
      </c>
      <c r="M20" s="102">
        <v>16.508893713285069</v>
      </c>
      <c r="N20" s="102">
        <v>17.670690335447119</v>
      </c>
      <c r="O20" s="102">
        <v>21.109824513959051</v>
      </c>
      <c r="P20" s="102">
        <v>20.245884421290462</v>
      </c>
    </row>
    <row r="21" spans="1:18" s="5" customFormat="1">
      <c r="A21" s="123" t="s">
        <v>78</v>
      </c>
      <c r="B21" s="93">
        <v>5912.9999953130027</v>
      </c>
      <c r="C21" s="93">
        <v>6294.152982499003</v>
      </c>
      <c r="D21" s="93">
        <v>5633.8017436660048</v>
      </c>
      <c r="E21" s="93">
        <v>6312.404115039003</v>
      </c>
      <c r="F21" s="93">
        <v>6252.6437791550043</v>
      </c>
      <c r="G21" s="99">
        <v>27.287401535801976</v>
      </c>
      <c r="H21" s="99">
        <v>30.686239312948</v>
      </c>
      <c r="I21" s="99">
        <v>30.12134125397899</v>
      </c>
      <c r="J21" s="99">
        <v>31.200243386821999</v>
      </c>
      <c r="K21" s="99">
        <v>30.063561278695989</v>
      </c>
      <c r="L21" s="95">
        <v>4.6148150782059218</v>
      </c>
      <c r="M21" s="95">
        <v>4.8753564456204979</v>
      </c>
      <c r="N21" s="95">
        <v>5.3465390910931383</v>
      </c>
      <c r="O21" s="95">
        <v>4.9426878916843888</v>
      </c>
      <c r="P21" s="95">
        <v>4.8081359406594641</v>
      </c>
    </row>
    <row r="22" spans="1:18" s="5" customFormat="1">
      <c r="A22" s="45" t="s">
        <v>88</v>
      </c>
      <c r="B22" s="80">
        <v>5683.9993714890061</v>
      </c>
      <c r="C22" s="80">
        <v>6113.6789939470036</v>
      </c>
      <c r="D22" s="80">
        <v>5427.632416184003</v>
      </c>
      <c r="E22" s="80">
        <v>6076.8866267150024</v>
      </c>
      <c r="F22" s="80">
        <v>5982.2081986330031</v>
      </c>
      <c r="G22" s="81">
        <v>24.376007977054982</v>
      </c>
      <c r="H22" s="81">
        <v>28.34407616884797</v>
      </c>
      <c r="I22" s="81">
        <v>27.434883873755979</v>
      </c>
      <c r="J22" s="81">
        <v>28.132521364755984</v>
      </c>
      <c r="K22" s="81">
        <v>26.648384976999978</v>
      </c>
      <c r="L22" s="82">
        <v>4.2885310824144813</v>
      </c>
      <c r="M22" s="82">
        <v>4.636173439415237</v>
      </c>
      <c r="N22" s="82">
        <v>5.0546687340047587</v>
      </c>
      <c r="O22" s="82">
        <v>4.6294300178451193</v>
      </c>
      <c r="P22" s="82">
        <v>4.4546067425552707</v>
      </c>
      <c r="R22" s="109"/>
    </row>
    <row r="23" spans="1:18" s="5" customFormat="1">
      <c r="A23" s="124" t="s">
        <v>91</v>
      </c>
      <c r="B23" s="100">
        <v>229.00062382400773</v>
      </c>
      <c r="C23" s="100">
        <v>180.47398855200487</v>
      </c>
      <c r="D23" s="100">
        <v>206.16932748200489</v>
      </c>
      <c r="E23" s="100">
        <v>235.51748852500381</v>
      </c>
      <c r="F23" s="100">
        <v>270.4355805220037</v>
      </c>
      <c r="G23" s="101">
        <v>2.9113935587470015</v>
      </c>
      <c r="H23" s="101">
        <v>2.3421631441000024</v>
      </c>
      <c r="I23" s="101">
        <v>2.6864573802230045</v>
      </c>
      <c r="J23" s="101">
        <v>3.0677220220660049</v>
      </c>
      <c r="K23" s="101">
        <v>3.4151763016970049</v>
      </c>
      <c r="L23" s="102">
        <v>12.713474357102511</v>
      </c>
      <c r="M23" s="102">
        <v>12.977843305242246</v>
      </c>
      <c r="N23" s="102">
        <v>13.030344586332738</v>
      </c>
      <c r="O23" s="102">
        <v>13.0254531893937</v>
      </c>
      <c r="P23" s="102">
        <v>12.628428164315197</v>
      </c>
    </row>
    <row r="24" spans="1:18" s="5" customFormat="1">
      <c r="A24" s="123" t="s">
        <v>66</v>
      </c>
      <c r="B24" s="93">
        <v>7181.6092569830016</v>
      </c>
      <c r="C24" s="93">
        <v>5822.1273834430021</v>
      </c>
      <c r="D24" s="93">
        <v>7168.0753008240026</v>
      </c>
      <c r="E24" s="93">
        <v>6815.5998528590007</v>
      </c>
      <c r="F24" s="93">
        <v>6620.4681283740019</v>
      </c>
      <c r="G24" s="99">
        <v>27.634140832712987</v>
      </c>
      <c r="H24" s="99">
        <v>29.155583102811974</v>
      </c>
      <c r="I24" s="99">
        <v>35.00540578570299</v>
      </c>
      <c r="J24" s="99">
        <v>31.832644328895999</v>
      </c>
      <c r="K24" s="99">
        <v>29.360214354054978</v>
      </c>
      <c r="L24" s="95">
        <v>3.8479037001133194</v>
      </c>
      <c r="M24" s="95">
        <v>5.0077198904518658</v>
      </c>
      <c r="N24" s="95">
        <v>4.8835153533723288</v>
      </c>
      <c r="O24" s="95">
        <v>4.6705565197673486</v>
      </c>
      <c r="P24" s="95">
        <v>4.4347640959440602</v>
      </c>
    </row>
    <row r="25" spans="1:18" s="5" customFormat="1">
      <c r="A25" s="45" t="s">
        <v>89</v>
      </c>
      <c r="B25" s="80">
        <v>6943.3833426040046</v>
      </c>
      <c r="C25" s="80">
        <v>5594.4900264070029</v>
      </c>
      <c r="D25" s="80">
        <v>6943.7231515599924</v>
      </c>
      <c r="E25" s="80">
        <v>6542.5041110899992</v>
      </c>
      <c r="F25" s="80">
        <v>6359.4576028540023</v>
      </c>
      <c r="G25" s="81">
        <v>25.00727169706899</v>
      </c>
      <c r="H25" s="81">
        <v>26.418351750347988</v>
      </c>
      <c r="I25" s="81">
        <v>32.38055560379199</v>
      </c>
      <c r="J25" s="81">
        <v>28.850470699859002</v>
      </c>
      <c r="K25" s="81">
        <v>26.573047543394999</v>
      </c>
      <c r="L25" s="82">
        <v>3.6015974436592741</v>
      </c>
      <c r="M25" s="82">
        <v>4.7222091067547867</v>
      </c>
      <c r="N25" s="82">
        <v>4.6632843644575965</v>
      </c>
      <c r="O25" s="82">
        <v>4.4096985206253718</v>
      </c>
      <c r="P25" s="82">
        <v>4.1785084834073771</v>
      </c>
    </row>
    <row r="26" spans="1:18" s="5" customFormat="1">
      <c r="A26" s="124" t="s">
        <v>92</v>
      </c>
      <c r="B26" s="100">
        <v>238.22591437800301</v>
      </c>
      <c r="C26" s="100">
        <v>227.63735703900602</v>
      </c>
      <c r="D26" s="100">
        <v>224.352149365006</v>
      </c>
      <c r="E26" s="100">
        <v>273.09574186800398</v>
      </c>
      <c r="F26" s="100">
        <v>261.01052562000586</v>
      </c>
      <c r="G26" s="101">
        <v>2.6268691356430014</v>
      </c>
      <c r="H26" s="101">
        <v>2.7372313524630036</v>
      </c>
      <c r="I26" s="101">
        <v>2.6248501819110066</v>
      </c>
      <c r="J26" s="101">
        <v>2.9821736290390022</v>
      </c>
      <c r="K26" s="101">
        <v>2.787166810660004</v>
      </c>
      <c r="L26" s="102">
        <v>11.026798417383091</v>
      </c>
      <c r="M26" s="102">
        <v>12.024526150134383</v>
      </c>
      <c r="N26" s="102">
        <v>11.699688143573576</v>
      </c>
      <c r="O26" s="102">
        <v>10.919883293092074</v>
      </c>
      <c r="P26" s="102">
        <v>10.678369403070441</v>
      </c>
    </row>
    <row r="27" spans="1:18" s="5" customFormat="1">
      <c r="A27" s="123" t="s">
        <v>95</v>
      </c>
      <c r="B27" s="93">
        <v>6555.8824810660108</v>
      </c>
      <c r="C27" s="93">
        <v>6298.0262795430172</v>
      </c>
      <c r="D27" s="93">
        <v>4548.7055135000228</v>
      </c>
      <c r="E27" s="93">
        <v>3931.4262953220264</v>
      </c>
      <c r="F27" s="94">
        <v>3542.5409679560271</v>
      </c>
      <c r="G27" s="95">
        <v>38.770510475181993</v>
      </c>
      <c r="H27" s="96">
        <v>40.289994454885012</v>
      </c>
      <c r="I27" s="96">
        <v>35.057773581095013</v>
      </c>
      <c r="J27" s="96">
        <v>31.950959561723991</v>
      </c>
      <c r="K27" s="97">
        <v>29.217434685542013</v>
      </c>
      <c r="L27" s="95">
        <v>5.913850742009906</v>
      </c>
      <c r="M27" s="95">
        <v>6.3972414001753606</v>
      </c>
      <c r="N27" s="95">
        <v>7.7071978999404775</v>
      </c>
      <c r="O27" s="95">
        <v>8.1270656402085493</v>
      </c>
      <c r="P27" s="98">
        <v>8.2475926036784415</v>
      </c>
    </row>
    <row r="28" spans="1:18" s="5" customFormat="1">
      <c r="A28" s="45" t="s">
        <v>96</v>
      </c>
      <c r="B28" s="80">
        <v>6327.2322623360178</v>
      </c>
      <c r="C28" s="80">
        <v>6079.241848157023</v>
      </c>
      <c r="D28" s="80">
        <v>4319.4364044650192</v>
      </c>
      <c r="E28" s="80">
        <v>3705.8787700410221</v>
      </c>
      <c r="F28" s="80">
        <v>3320.6721259260185</v>
      </c>
      <c r="G28" s="82">
        <v>32.487469598044015</v>
      </c>
      <c r="H28" s="82">
        <v>34.348693578740011</v>
      </c>
      <c r="I28" s="82">
        <v>28.542838735410008</v>
      </c>
      <c r="J28" s="82">
        <v>25.443690352938013</v>
      </c>
      <c r="K28" s="82">
        <v>23.002520179638012</v>
      </c>
      <c r="L28" s="82">
        <v>5.1345467103256963</v>
      </c>
      <c r="M28" s="82">
        <v>5.6501607333080699</v>
      </c>
      <c r="N28" s="82">
        <v>6.6080006886790041</v>
      </c>
      <c r="O28" s="82">
        <v>6.8657643522042067</v>
      </c>
      <c r="P28" s="82">
        <v>6.9270675656433314</v>
      </c>
    </row>
    <row r="29" spans="1:18" s="5" customFormat="1">
      <c r="A29" s="124" t="s">
        <v>97</v>
      </c>
      <c r="B29" s="100">
        <v>228.2787187290179</v>
      </c>
      <c r="C29" s="100">
        <v>218.45368138401182</v>
      </c>
      <c r="D29" s="100">
        <v>228.912108936013</v>
      </c>
      <c r="E29" s="100">
        <v>225.17802538301487</v>
      </c>
      <c r="F29" s="100">
        <v>221.56809202901198</v>
      </c>
      <c r="G29" s="102">
        <v>6.2671415671390056</v>
      </c>
      <c r="H29" s="102">
        <v>5.9266362261440166</v>
      </c>
      <c r="I29" s="102">
        <v>6.4982835756850106</v>
      </c>
      <c r="J29" s="102">
        <v>6.4899743387870146</v>
      </c>
      <c r="K29" s="102">
        <v>6.200769155906011</v>
      </c>
      <c r="L29" s="102">
        <v>27.45390197576203</v>
      </c>
      <c r="M29" s="102">
        <v>27.129944382698678</v>
      </c>
      <c r="N29" s="102">
        <v>28.387679471781269</v>
      </c>
      <c r="O29" s="102">
        <v>28.821526113606929</v>
      </c>
      <c r="P29" s="102">
        <v>27.985839924523464</v>
      </c>
    </row>
    <row r="30" spans="1:18" s="5" customFormat="1">
      <c r="A30" s="7" t="s">
        <v>31</v>
      </c>
      <c r="B30" s="83">
        <f>B18+B21+B24+B27</f>
        <v>30672.680911812004</v>
      </c>
      <c r="C30" s="83">
        <f t="shared" ref="C30:F30" si="1">C18+C21+C24+C27</f>
        <v>28277.21695691202</v>
      </c>
      <c r="D30" s="83">
        <f t="shared" si="1"/>
        <v>26804.92782964103</v>
      </c>
      <c r="E30" s="83">
        <f>E18+E21+E24+E27</f>
        <v>26154.475014116037</v>
      </c>
      <c r="F30" s="83">
        <f t="shared" si="1"/>
        <v>26369.966749201034</v>
      </c>
      <c r="G30" s="84">
        <f>G27+G24+G21+G18</f>
        <v>208.75734464977896</v>
      </c>
      <c r="H30" s="84">
        <f t="shared" ref="H30:K30" si="2">H27+H24+H21+H18</f>
        <v>204.66318135611698</v>
      </c>
      <c r="I30" s="84">
        <f t="shared" si="2"/>
        <v>213.35761218228399</v>
      </c>
      <c r="J30" s="84">
        <f t="shared" si="2"/>
        <v>233.71770361300989</v>
      </c>
      <c r="K30" s="84">
        <f t="shared" si="2"/>
        <v>224.1717812084529</v>
      </c>
      <c r="L30" s="84">
        <v>6.8059699525445403</v>
      </c>
      <c r="M30" s="84">
        <v>7.2377413119535996</v>
      </c>
      <c r="N30" s="84">
        <v>7.9596413591665041</v>
      </c>
      <c r="O30" s="84">
        <v>8.9360502738773491</v>
      </c>
      <c r="P30" s="84">
        <v>8.5010263130212298</v>
      </c>
    </row>
    <row r="31" spans="1:18" s="5" customFormat="1">
      <c r="A31" s="85"/>
      <c r="C31" s="87"/>
      <c r="D31" s="85"/>
      <c r="E31" s="85"/>
      <c r="F31" s="86"/>
      <c r="G31" s="86"/>
      <c r="H31" s="86"/>
      <c r="I31" s="86"/>
      <c r="J31" s="86"/>
      <c r="K31" s="86"/>
      <c r="L31" s="85"/>
      <c r="M31" s="86"/>
      <c r="N31" s="85"/>
      <c r="O31" s="87"/>
      <c r="P31" s="86"/>
      <c r="Q31" s="85"/>
    </row>
    <row r="32" spans="1:18">
      <c r="B32" s="104"/>
      <c r="C32" s="104"/>
      <c r="D32" s="104"/>
      <c r="E32" s="104"/>
      <c r="F32" s="44"/>
      <c r="G32" s="86"/>
      <c r="H32" s="86"/>
      <c r="I32" s="86"/>
      <c r="J32" s="86"/>
      <c r="K32" s="44"/>
      <c r="L32" s="103"/>
      <c r="M32" s="103"/>
      <c r="N32" s="103"/>
      <c r="O32" s="87"/>
      <c r="P32" s="86"/>
    </row>
    <row r="33" spans="1:16">
      <c r="A33" s="4" t="s">
        <v>71</v>
      </c>
      <c r="B33" s="5"/>
      <c r="C33" s="5"/>
      <c r="D33" s="5"/>
      <c r="E33" s="5"/>
      <c r="F33" s="5"/>
      <c r="H33" s="5"/>
      <c r="I33" s="5"/>
      <c r="J33" s="5"/>
      <c r="K33" s="86"/>
      <c r="L33" s="85"/>
      <c r="M33" s="85"/>
      <c r="N33" s="85"/>
      <c r="O33" s="87"/>
      <c r="P33" s="86"/>
    </row>
    <row r="34" spans="1:16" ht="3" customHeight="1">
      <c r="A34" s="33"/>
      <c r="B34" s="33"/>
      <c r="C34" s="33"/>
      <c r="D34" s="33"/>
      <c r="E34" s="33"/>
      <c r="F34" s="33"/>
      <c r="G34" s="33"/>
      <c r="H34" s="33"/>
      <c r="I34" s="33"/>
      <c r="J34" s="33"/>
      <c r="K34" s="33"/>
      <c r="L34" s="33"/>
      <c r="M34" s="33"/>
      <c r="N34" s="5"/>
      <c r="O34" s="5"/>
      <c r="P34" s="86"/>
    </row>
    <row r="35" spans="1:16">
      <c r="A35" s="7"/>
      <c r="B35" s="7" t="s">
        <v>75</v>
      </c>
      <c r="C35" s="7"/>
      <c r="D35" s="7"/>
      <c r="E35" s="7"/>
      <c r="F35" s="7" t="s">
        <v>76</v>
      </c>
      <c r="G35" s="7"/>
      <c r="H35" s="7"/>
      <c r="I35" s="7"/>
      <c r="J35" s="7" t="s">
        <v>77</v>
      </c>
      <c r="K35" s="7"/>
      <c r="L35" s="7"/>
      <c r="M35" s="7"/>
      <c r="N35" s="5"/>
      <c r="O35" s="87"/>
      <c r="P35" s="86"/>
    </row>
    <row r="36" spans="1:16">
      <c r="A36" s="7"/>
      <c r="B36" s="88" t="s">
        <v>23</v>
      </c>
      <c r="C36" s="88" t="s">
        <v>24</v>
      </c>
      <c r="D36" s="88" t="s">
        <v>25</v>
      </c>
      <c r="E36" s="88" t="s">
        <v>26</v>
      </c>
      <c r="F36" s="88" t="s">
        <v>23</v>
      </c>
      <c r="G36" s="88" t="s">
        <v>24</v>
      </c>
      <c r="H36" s="88" t="s">
        <v>25</v>
      </c>
      <c r="I36" s="88" t="s">
        <v>26</v>
      </c>
      <c r="J36" s="88" t="s">
        <v>23</v>
      </c>
      <c r="K36" s="88" t="s">
        <v>24</v>
      </c>
      <c r="L36" s="88" t="s">
        <v>25</v>
      </c>
      <c r="M36" s="88" t="s">
        <v>26</v>
      </c>
      <c r="N36" s="5"/>
      <c r="O36" s="5"/>
      <c r="P36" s="117"/>
    </row>
    <row r="37" spans="1:16">
      <c r="A37" s="123" t="s">
        <v>65</v>
      </c>
      <c r="B37" s="105">
        <f>(C18/B18-1)*100</f>
        <v>-10.517682542498473</v>
      </c>
      <c r="C37" s="105">
        <f>(D18/C18-1)*100</f>
        <v>-4.1424389645178028</v>
      </c>
      <c r="D37" s="105">
        <f>(E18/D18-1)*100</f>
        <v>-3.800374435576892</v>
      </c>
      <c r="E37" s="105">
        <f>(F18/E18-1)*100</f>
        <v>9.4476623958925199</v>
      </c>
      <c r="F37" s="105">
        <f>(H18/G18-1)*100</f>
        <v>-9.1547391531085598</v>
      </c>
      <c r="G37" s="105">
        <f>(I18/H18-1)*100</f>
        <v>8.2671140079072067</v>
      </c>
      <c r="H37" s="105">
        <f>(J18/I18-1)*100</f>
        <v>22.585549640277549</v>
      </c>
      <c r="I37" s="105">
        <f>(K18/J18-1)*100</f>
        <v>-2.3089428420845826</v>
      </c>
      <c r="J37" s="105">
        <f>(M18/L18-1)*100</f>
        <v>1.5231427036267009</v>
      </c>
      <c r="K37" s="105">
        <f>(N18/M18-1)*100</f>
        <v>12.94582590916491</v>
      </c>
      <c r="L37" s="105">
        <f>(O18/N18-1)*100</f>
        <v>27.428302263176963</v>
      </c>
      <c r="M37" s="105">
        <f>(P18/O18-1)*100</f>
        <v>-10.741760016263502</v>
      </c>
      <c r="N37" s="5"/>
      <c r="O37" s="5"/>
    </row>
    <row r="38" spans="1:16">
      <c r="A38" s="45" t="s">
        <v>87</v>
      </c>
      <c r="B38" s="89">
        <f>(C19/B19-1)*100</f>
        <v>-10.876492660600301</v>
      </c>
      <c r="C38" s="89">
        <f t="shared" ref="C38:E38" si="3">(D19/C19-1)*100</f>
        <v>-4.878590895441171</v>
      </c>
      <c r="D38" s="89">
        <f t="shared" si="3"/>
        <v>-5.330819177726398</v>
      </c>
      <c r="E38" s="89">
        <f t="shared" si="3"/>
        <v>9.0164261419474414</v>
      </c>
      <c r="F38" s="89">
        <f t="shared" ref="F38:I38" si="4">(H19/G19-1)*100</f>
        <v>-9.7892089957683162</v>
      </c>
      <c r="G38" s="89">
        <f t="shared" si="4"/>
        <v>8.4819050199326007</v>
      </c>
      <c r="H38" s="89">
        <f t="shared" si="4"/>
        <v>21.744580204043906</v>
      </c>
      <c r="I38" s="89">
        <f t="shared" si="4"/>
        <v>-4.9807074995590117</v>
      </c>
      <c r="J38" s="89">
        <f t="shared" ref="J38:M38" si="5">(M19/L19-1)*100</f>
        <v>1.219974053188122</v>
      </c>
      <c r="K38" s="89">
        <f t="shared" si="5"/>
        <v>14.045729600880552</v>
      </c>
      <c r="L38" s="89">
        <f t="shared" si="5"/>
        <v>28.600014436166042</v>
      </c>
      <c r="M38" s="89">
        <f t="shared" si="5"/>
        <v>-12.839472120725336</v>
      </c>
      <c r="N38" s="108"/>
      <c r="O38" s="107"/>
    </row>
    <row r="39" spans="1:16">
      <c r="A39" s="124" t="s">
        <v>93</v>
      </c>
      <c r="B39" s="106">
        <f>(C20/B20-1)*100</f>
        <v>-8.2267996145049977</v>
      </c>
      <c r="C39" s="106">
        <f t="shared" ref="C39:E39" si="6">(D20/C20-1)*100</f>
        <v>0.42194386679024198</v>
      </c>
      <c r="D39" s="106">
        <f t="shared" si="6"/>
        <v>5.1880156489950258</v>
      </c>
      <c r="E39" s="106">
        <f t="shared" si="6"/>
        <v>11.727069407251678</v>
      </c>
      <c r="F39" s="106">
        <f t="shared" ref="F39:I39" si="7">(H20/G20-1)*100</f>
        <v>-6.7797046305734572</v>
      </c>
      <c r="G39" s="106">
        <f t="shared" si="7"/>
        <v>7.489036138484817</v>
      </c>
      <c r="H39" s="106">
        <f t="shared" si="7"/>
        <v>25.660090758739539</v>
      </c>
      <c r="I39" s="106">
        <f t="shared" si="7"/>
        <v>7.1545304629573314</v>
      </c>
      <c r="J39" s="106">
        <f t="shared" ref="J39:M39" si="8">(M20/L20-1)*100</f>
        <v>1.5768165192594941</v>
      </c>
      <c r="K39" s="106">
        <f t="shared" si="8"/>
        <v>7.0373984007609636</v>
      </c>
      <c r="L39" s="106">
        <f t="shared" si="8"/>
        <v>19.46236458919255</v>
      </c>
      <c r="M39" s="106">
        <f t="shared" si="8"/>
        <v>-4.0925972269324262</v>
      </c>
      <c r="N39" s="5"/>
      <c r="O39" s="5"/>
    </row>
    <row r="40" spans="1:16">
      <c r="A40" s="123" t="s">
        <v>78</v>
      </c>
      <c r="B40" s="105">
        <f>(C21/B21-1)*100</f>
        <v>6.4460170385273852</v>
      </c>
      <c r="C40" s="105">
        <f>(D21/C21-1)*100</f>
        <v>-10.491502838731693</v>
      </c>
      <c r="D40" s="105">
        <f>(E21/D21-1)*100</f>
        <v>12.045194386471625</v>
      </c>
      <c r="E40" s="105">
        <f>(F21/E21-1)*100</f>
        <v>-0.94671277052149616</v>
      </c>
      <c r="F40" s="105">
        <f>(H21/G21-1)*100</f>
        <v>12.455703313071552</v>
      </c>
      <c r="G40" s="105">
        <f>(I21/H21-1)*100</f>
        <v>-1.840883964985085</v>
      </c>
      <c r="H40" s="105">
        <f>(J21/I21-1)*100</f>
        <v>3.58185289209354</v>
      </c>
      <c r="I40" s="105">
        <f>(K21/J21-1)*100</f>
        <v>-3.6431834650562656</v>
      </c>
      <c r="J40" s="105">
        <f>(M21/L21-1)*100</f>
        <v>5.6457596458202142</v>
      </c>
      <c r="K40" s="105">
        <f>(N21/M21-1)*100</f>
        <v>9.6645783898713802</v>
      </c>
      <c r="L40" s="105">
        <f>(O21/N21-1)*100</f>
        <v>-7.5535069047101828</v>
      </c>
      <c r="M40" s="105">
        <f>(P21/O21-1)*100</f>
        <v>-2.7222425120407845</v>
      </c>
      <c r="N40" s="5"/>
      <c r="O40" s="5"/>
    </row>
    <row r="41" spans="1:16">
      <c r="A41" s="45" t="s">
        <v>88</v>
      </c>
      <c r="B41" s="89">
        <f t="shared" ref="B41:E41" si="9">(C22/B22-1)*100</f>
        <v>7.5594593590786463</v>
      </c>
      <c r="C41" s="89">
        <f t="shared" si="9"/>
        <v>-11.221501463230855</v>
      </c>
      <c r="D41" s="89">
        <f t="shared" si="9"/>
        <v>11.962015124588522</v>
      </c>
      <c r="E41" s="89">
        <f t="shared" si="9"/>
        <v>-1.5580087945984866</v>
      </c>
      <c r="F41" s="89">
        <f t="shared" ref="F41:I41" si="10">(H22/G22-1)*100</f>
        <v>16.278580953567577</v>
      </c>
      <c r="G41" s="89">
        <f t="shared" si="10"/>
        <v>-3.2076977555234421</v>
      </c>
      <c r="H41" s="89">
        <f t="shared" si="10"/>
        <v>2.5428847966342705</v>
      </c>
      <c r="I41" s="89">
        <f t="shared" si="10"/>
        <v>-5.2755185662644148</v>
      </c>
      <c r="J41" s="89">
        <f t="shared" ref="J41:L41" si="11">(M22/L22-1)*100</f>
        <v>8.1063270924232036</v>
      </c>
      <c r="K41" s="89">
        <f t="shared" si="11"/>
        <v>9.0267394017577338</v>
      </c>
      <c r="L41" s="89">
        <f t="shared" si="11"/>
        <v>-8.4127909965472156</v>
      </c>
      <c r="M41" s="89">
        <f>(P22/O22-1)*100</f>
        <v>-3.7763455677255142</v>
      </c>
      <c r="N41" s="5"/>
      <c r="O41" s="5"/>
    </row>
    <row r="42" spans="1:16">
      <c r="A42" s="124" t="s">
        <v>94</v>
      </c>
      <c r="B42" s="106">
        <f t="shared" ref="B42:E42" si="12">(C23/B23-1)*100</f>
        <v>-21.190612698634702</v>
      </c>
      <c r="C42" s="106">
        <f t="shared" si="12"/>
        <v>14.23769659891776</v>
      </c>
      <c r="D42" s="106">
        <f t="shared" si="12"/>
        <v>14.234979277196569</v>
      </c>
      <c r="E42" s="106">
        <f t="shared" si="12"/>
        <v>14.826114279531645</v>
      </c>
      <c r="F42" s="106">
        <f t="shared" ref="F42:I42" si="13">(H23/G23-1)*100</f>
        <v>-19.551819537994142</v>
      </c>
      <c r="G42" s="106">
        <f t="shared" si="13"/>
        <v>14.699840059830693</v>
      </c>
      <c r="H42" s="106">
        <f t="shared" si="13"/>
        <v>14.192097170413742</v>
      </c>
      <c r="I42" s="106">
        <f t="shared" si="13"/>
        <v>11.326133108924964</v>
      </c>
      <c r="J42" s="106">
        <f t="shared" ref="J42:L42" si="14">(M23/L23-1)*100</f>
        <v>2.0794390322739886</v>
      </c>
      <c r="K42" s="106">
        <f t="shared" si="14"/>
        <v>0.40454550001605138</v>
      </c>
      <c r="L42" s="106">
        <f t="shared" si="14"/>
        <v>-3.7538507954493205E-2</v>
      </c>
      <c r="M42" s="106">
        <f>(P23/O23-1)*100</f>
        <v>-3.0480707220366776</v>
      </c>
      <c r="N42" s="5"/>
      <c r="O42" s="5"/>
    </row>
    <row r="43" spans="1:16">
      <c r="A43" s="123" t="s">
        <v>66</v>
      </c>
      <c r="B43" s="105">
        <f>(C24/B24-1)*100</f>
        <v>-18.930045131849994</v>
      </c>
      <c r="C43" s="105">
        <f>(D24/C24-1)*100</f>
        <v>23.117802630162544</v>
      </c>
      <c r="D43" s="105">
        <f>(E24/D24-1)*100</f>
        <v>-4.9172955524683593</v>
      </c>
      <c r="E43" s="105">
        <f>(F24/E24-1)*100</f>
        <v>-2.8630161496811635</v>
      </c>
      <c r="F43" s="105">
        <f>(H24/G24-1)*100</f>
        <v>5.5056615630254102</v>
      </c>
      <c r="G43" s="105">
        <f>(I24/H24-1)*100</f>
        <v>20.064159451939823</v>
      </c>
      <c r="H43" s="105">
        <f>(J24/I24-1)*100</f>
        <v>-9.0636328463954534</v>
      </c>
      <c r="I43" s="105">
        <f>(K24/J24-1)*100</f>
        <v>-7.7669638415702629</v>
      </c>
      <c r="J43" s="105">
        <f>(M24/L24-1)*100</f>
        <v>30.141507707284632</v>
      </c>
      <c r="K43" s="105">
        <f>(N24/M24-1)*100</f>
        <v>-2.4802612725275619</v>
      </c>
      <c r="L43" s="105">
        <f>(O24/N24-1)*100</f>
        <v>-4.3607692040513513</v>
      </c>
      <c r="M43" s="105">
        <f>(P24/O24-1)*100</f>
        <v>-5.048486680877029</v>
      </c>
      <c r="N43" s="5"/>
      <c r="O43" s="5"/>
    </row>
    <row r="44" spans="1:16">
      <c r="A44" s="45" t="s">
        <v>89</v>
      </c>
      <c r="B44" s="89">
        <f t="shared" ref="B44:E44" si="15">(C25/B25-1)*100</f>
        <v>-19.427032177818958</v>
      </c>
      <c r="C44" s="89">
        <f t="shared" si="15"/>
        <v>24.117178130345486</v>
      </c>
      <c r="D44" s="89">
        <f t="shared" si="15"/>
        <v>-5.7781543375595934</v>
      </c>
      <c r="E44" s="89">
        <f t="shared" si="15"/>
        <v>-2.7978050166712176</v>
      </c>
      <c r="F44" s="89">
        <f t="shared" ref="F44:I44" si="16">(H25/G25-1)*100</f>
        <v>5.6426789390398913</v>
      </c>
      <c r="G44" s="89">
        <f t="shared" si="16"/>
        <v>22.568417249442785</v>
      </c>
      <c r="H44" s="89">
        <f t="shared" si="16"/>
        <v>-10.901866376621372</v>
      </c>
      <c r="I44" s="89">
        <f t="shared" si="16"/>
        <v>-7.893885615097207</v>
      </c>
      <c r="J44" s="89">
        <f t="shared" ref="J44:M44" si="17">(M25/L25-1)*100</f>
        <v>31.11429527107159</v>
      </c>
      <c r="K44" s="89">
        <f t="shared" si="17"/>
        <v>-1.2478215378667223</v>
      </c>
      <c r="L44" s="89">
        <f t="shared" si="17"/>
        <v>-5.437923660950073</v>
      </c>
      <c r="M44" s="89">
        <f t="shared" si="17"/>
        <v>-5.2427628813320304</v>
      </c>
      <c r="N44" s="5"/>
      <c r="O44" s="5"/>
    </row>
    <row r="45" spans="1:16">
      <c r="A45" s="124" t="s">
        <v>92</v>
      </c>
      <c r="B45" s="106">
        <f t="shared" ref="B45:E45" si="18">(C26/B26-1)*100</f>
        <v>-4.4447546215294125</v>
      </c>
      <c r="C45" s="106">
        <f t="shared" si="18"/>
        <v>-1.4431759868996807</v>
      </c>
      <c r="D45" s="106">
        <f t="shared" si="18"/>
        <v>21.726376431408912</v>
      </c>
      <c r="E45" s="106">
        <f t="shared" si="18"/>
        <v>-4.4252671848099663</v>
      </c>
      <c r="F45" s="106">
        <f t="shared" ref="F45:I45" si="19">(H26/G26-1)*100</f>
        <v>4.2012833956034834</v>
      </c>
      <c r="G45" s="106">
        <f t="shared" si="19"/>
        <v>-4.1056511518792416</v>
      </c>
      <c r="H45" s="106">
        <f t="shared" si="19"/>
        <v>13.613098743328965</v>
      </c>
      <c r="I45" s="106">
        <f t="shared" si="19"/>
        <v>-6.5390833209747923</v>
      </c>
      <c r="J45" s="106">
        <f t="shared" ref="J45:M45" si="20">(M26/L26-1)*100</f>
        <v>9.0482086910959936</v>
      </c>
      <c r="K45" s="106">
        <f t="shared" si="20"/>
        <v>-2.7014620160909719</v>
      </c>
      <c r="L45" s="106">
        <f t="shared" si="20"/>
        <v>-6.665176378310866</v>
      </c>
      <c r="M45" s="106">
        <f t="shared" si="20"/>
        <v>-2.2116892968482071</v>
      </c>
      <c r="N45" s="5"/>
      <c r="O45" s="5"/>
    </row>
    <row r="46" spans="1:16">
      <c r="A46" s="123" t="s">
        <v>95</v>
      </c>
      <c r="B46" s="105">
        <f>(C27/B27-1)*100</f>
        <v>-3.9332035354158079</v>
      </c>
      <c r="C46" s="105">
        <f>(D27/C27-1)*100</f>
        <v>-27.775698106009251</v>
      </c>
      <c r="D46" s="105">
        <f>(E27/D27-1)*100</f>
        <v>-13.57043704733103</v>
      </c>
      <c r="E46" s="105">
        <f>(F27/E27-1)*100</f>
        <v>-9.8917110013923111</v>
      </c>
      <c r="F46" s="105">
        <f>(H27/G27-1)*100</f>
        <v>3.91917455065669</v>
      </c>
      <c r="G46" s="105">
        <f>(I27/H27-1)*100</f>
        <v>-12.986402566147815</v>
      </c>
      <c r="H46" s="105">
        <f>(J27/I27-1)*100</f>
        <v>-8.8619832408478381</v>
      </c>
      <c r="I46" s="105">
        <f>(K27/J27-1)*100</f>
        <v>-8.5553764696839849</v>
      </c>
      <c r="J46" s="105">
        <f>(M27/L27-1)*100</f>
        <v>8.1738731539438003</v>
      </c>
      <c r="K46" s="105">
        <f>(N27/M27-1)*100</f>
        <v>20.476896490559326</v>
      </c>
      <c r="L46" s="105">
        <f>(O27/N27-1)*100</f>
        <v>5.4477352952272629</v>
      </c>
      <c r="M46" s="105">
        <f>(P27/O27-1)*100</f>
        <v>1.4830317460903242</v>
      </c>
      <c r="N46" s="5"/>
      <c r="O46" s="5"/>
    </row>
    <row r="47" spans="1:16">
      <c r="A47" s="45" t="s">
        <v>96</v>
      </c>
      <c r="B47" s="89">
        <f t="shared" ref="B47:E47" si="21">(C28/B28-1)*100</f>
        <v>-3.9194137957476616</v>
      </c>
      <c r="C47" s="89">
        <f t="shared" si="21"/>
        <v>-28.947778154697112</v>
      </c>
      <c r="D47" s="89">
        <f t="shared" si="21"/>
        <v>-14.204576175488082</v>
      </c>
      <c r="E47" s="89">
        <f t="shared" si="21"/>
        <v>-10.394475049456076</v>
      </c>
      <c r="F47" s="89">
        <f t="shared" ref="F47:I47" si="22">(H28/G28-1)*100</f>
        <v>5.7290518582218342</v>
      </c>
      <c r="G47" s="89">
        <f t="shared" si="22"/>
        <v>-16.902694799791497</v>
      </c>
      <c r="H47" s="89">
        <f t="shared" si="22"/>
        <v>-10.857884218177706</v>
      </c>
      <c r="I47" s="89">
        <f t="shared" si="22"/>
        <v>-9.594402932270075</v>
      </c>
      <c r="J47" s="89">
        <f t="shared" ref="J47:M47" si="23">(M28/L28-1)*100</f>
        <v>10.04205535700866</v>
      </c>
      <c r="K47" s="89">
        <f t="shared" si="23"/>
        <v>16.952437294826051</v>
      </c>
      <c r="L47" s="89">
        <f t="shared" si="23"/>
        <v>3.9007814264730545</v>
      </c>
      <c r="M47" s="89">
        <f t="shared" si="23"/>
        <v>0.89288257351045619</v>
      </c>
      <c r="N47" s="5"/>
      <c r="O47" s="5"/>
    </row>
    <row r="48" spans="1:16">
      <c r="A48" s="124" t="s">
        <v>97</v>
      </c>
      <c r="B48" s="106">
        <f t="shared" ref="B48:E48" si="24">(C29/B29-1)*100</f>
        <v>-4.3039655206182692</v>
      </c>
      <c r="C48" s="106">
        <f t="shared" si="24"/>
        <v>4.7874805705913959</v>
      </c>
      <c r="D48" s="106">
        <f t="shared" si="24"/>
        <v>-1.631230243936943</v>
      </c>
      <c r="E48" s="106">
        <f t="shared" si="24"/>
        <v>-1.6031463762339215</v>
      </c>
      <c r="F48" s="106">
        <f t="shared" ref="F48:I48" si="25">(H29/G29-1)*100</f>
        <v>-5.4331841294344985</v>
      </c>
      <c r="G48" s="106">
        <f t="shared" si="25"/>
        <v>9.6453928962149114</v>
      </c>
      <c r="H48" s="106">
        <f t="shared" si="25"/>
        <v>-0.12786817936181194</v>
      </c>
      <c r="I48" s="106">
        <f t="shared" si="25"/>
        <v>-4.4561837656673431</v>
      </c>
      <c r="J48" s="106">
        <f t="shared" ref="J48:M48" si="26">(M29/L29-1)*100</f>
        <v>-1.1800056449147389</v>
      </c>
      <c r="K48" s="106">
        <f t="shared" si="26"/>
        <v>4.6359663379357041</v>
      </c>
      <c r="L48" s="106">
        <f t="shared" si="26"/>
        <v>1.5282920263240518</v>
      </c>
      <c r="M48" s="106">
        <f t="shared" si="26"/>
        <v>-2.8995209545442102</v>
      </c>
      <c r="N48" s="5"/>
      <c r="O48" s="5"/>
    </row>
    <row r="49" spans="1:19" s="5" customFormat="1">
      <c r="A49" s="7" t="s">
        <v>31</v>
      </c>
      <c r="B49" s="90">
        <f>(C30/B30-1)*100</f>
        <v>-7.8097638800705411</v>
      </c>
      <c r="C49" s="90">
        <f>(D30/C30-1)*100</f>
        <v>-5.2066266970841601</v>
      </c>
      <c r="D49" s="90">
        <f>(E30/D30-1)*100</f>
        <v>-2.4266165522211169</v>
      </c>
      <c r="E49" s="90">
        <f>(F30/E30-1)*100</f>
        <v>0.82391917623538813</v>
      </c>
      <c r="F49" s="90">
        <f>(H30/G30-1)*100</f>
        <v>-1.961206826294204</v>
      </c>
      <c r="G49" s="90">
        <f>(I30/H30-1)*100</f>
        <v>4.2481655804218921</v>
      </c>
      <c r="H49" s="90">
        <f>(J30/I30-1)*100</f>
        <v>9.5427068303197249</v>
      </c>
      <c r="I49" s="90">
        <f>(K30/J30-1)*100</f>
        <v>-4.0843813955844581</v>
      </c>
      <c r="J49" s="90">
        <f>(M30/L30-1)*100</f>
        <v>6.3440091922185582</v>
      </c>
      <c r="K49" s="90">
        <f>(N30/M30-1)*100</f>
        <v>9.9741067841239364</v>
      </c>
      <c r="L49" s="90">
        <f>(O30/N30-1)*100</f>
        <v>12.266996346341541</v>
      </c>
      <c r="M49" s="90">
        <f>(P30/O30-1)*100</f>
        <v>-4.8681906158005823</v>
      </c>
    </row>
    <row r="57" spans="1:19" s="5" customFormat="1">
      <c r="P57" s="85"/>
      <c r="Q57" s="85"/>
    </row>
    <row r="58" spans="1:19" s="5" customFormat="1" ht="3" customHeight="1">
      <c r="R58" s="21"/>
      <c r="S58" s="21"/>
    </row>
    <row r="59" spans="1:19" s="5" customFormat="1"/>
    <row r="60" spans="1:19" s="5" customFormat="1"/>
    <row r="61" spans="1:19" s="5" customFormat="1"/>
    <row r="62" spans="1:19" s="5" customFormat="1"/>
    <row r="63" spans="1:19" s="5" customFormat="1"/>
    <row r="64" spans="1:19" s="5" customFormat="1"/>
    <row r="65" s="5" customFormat="1"/>
  </sheetData>
  <pageMargins left="0.7" right="0.7" top="0.78740157499999996" bottom="0.78740157499999996" header="0.3" footer="0.3"/>
  <pageSetup paperSize="8"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368A3E1B4A8F54A984F2F18B3A6C0B8" ma:contentTypeVersion="7" ma:contentTypeDescription="Ein neues Dokument erstellen." ma:contentTypeScope="" ma:versionID="2b57e408c7af3288d226888978c1d535">
  <xsd:schema xmlns:xsd="http://www.w3.org/2001/XMLSchema" xmlns:xs="http://www.w3.org/2001/XMLSchema" xmlns:p="http://schemas.microsoft.com/office/2006/metadata/properties" xmlns:ns2="e432fe9e-a322-4c35-bd5e-d4512fefa4f4" targetNamespace="http://schemas.microsoft.com/office/2006/metadata/properties" ma:root="true" ma:fieldsID="bdc6c044cc9aad37bb73cb8517b7f4c7" ns2:_="">
    <xsd:import namespace="e432fe9e-a322-4c35-bd5e-d4512fefa4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2fe9e-a322-4c35-bd5e-d4512fefa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7EB468-42C9-40BD-B249-81FFC5351518}">
  <ds:schemaRefs>
    <ds:schemaRef ds:uri="http://schemas.microsoft.com/sharepoint/v3/contenttype/forms"/>
  </ds:schemaRefs>
</ds:datastoreItem>
</file>

<file path=customXml/itemProps2.xml><?xml version="1.0" encoding="utf-8"?>
<ds:datastoreItem xmlns:ds="http://schemas.openxmlformats.org/officeDocument/2006/customXml" ds:itemID="{DD95725A-C592-48BC-8DAE-86DC00764927}">
  <ds:schemaRefs>
    <ds:schemaRef ds:uri="http://www.w3.org/XML/1998/namespace"/>
    <ds:schemaRef ds:uri="http://schemas.microsoft.com/office/2006/documentManagement/types"/>
    <ds:schemaRef ds:uri="http://purl.org/dc/terms/"/>
    <ds:schemaRef ds:uri="e432fe9e-a322-4c35-bd5e-d4512fefa4f4"/>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FBAF4EF-1D78-4C19-8CF3-3A981F94B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32fe9e-a322-4c35-bd5e-d4512fefa4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Produzione</vt:lpstr>
      <vt:lpstr>Superficie</vt:lpstr>
      <vt:lpstr>Prezzi alla produzione</vt:lpstr>
      <vt:lpstr>Importazioni</vt:lpstr>
      <vt:lpstr>Commercio al dettaglio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Apreda Luca BLW</dc:creator>
  <cp:keywords/>
  <dc:description/>
  <cp:lastModifiedBy>Apreda Luca BLW</cp:lastModifiedBy>
  <cp:revision/>
  <cp:lastPrinted>2026-08-31T09:29:05Z</cp:lastPrinted>
  <dcterms:created xsi:type="dcterms:W3CDTF">2015-06-05T18:19:34Z</dcterms:created>
  <dcterms:modified xsi:type="dcterms:W3CDTF">2026-09-09T08:19:03Z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2026-08-17T13:10:08Z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0da8f608-9595-43d5-badf-56add4d20dcb</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y fmtid="{D5CDD505-2E9C-101B-9397-08002B2CF9AE}" pid="10" name="ContentTypeId">
    <vt:lpwstr>0x010100A368A3E1B4A8F54A984F2F18B3A6C0B8</vt:lpwstr>
  </property>
</Properties>
</file>