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lade enheter\Risk\3. Pelare 3\2023\Q2 Halvårsinformation KM1\"/>
    </mc:Choice>
  </mc:AlternateContent>
  <xr:revisionPtr revIDLastSave="0" documentId="13_ncr:1_{31743634-77B5-479D-9F93-42866915A6A8}" xr6:coauthVersionLast="47" xr6:coauthVersionMax="47" xr10:uidLastSave="{00000000-0000-0000-0000-000000000000}"/>
  <bookViews>
    <workbookView xWindow="-25830" yWindow="2250" windowWidth="21600" windowHeight="19725" tabRatio="758" xr2:uid="{00000000-000D-0000-FFFF-FFFF00000000}"/>
  </bookViews>
  <sheets>
    <sheet name="EU KM1" sheetId="9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93" l="1"/>
  <c r="D22" i="93" s="1"/>
  <c r="D23" i="93" s="1"/>
  <c r="D15" i="93"/>
  <c r="D14" i="93"/>
  <c r="D13" i="93"/>
  <c r="D24" i="93" s="1"/>
  <c r="D43" i="93"/>
  <c r="E43" i="93"/>
  <c r="D27" i="93"/>
  <c r="E27" i="93"/>
  <c r="E21" i="93"/>
  <c r="E20" i="93"/>
  <c r="E13" i="93"/>
  <c r="E24" i="93" s="1"/>
  <c r="E14" i="93"/>
  <c r="E15" i="93"/>
  <c r="H20" i="93"/>
  <c r="H21" i="93"/>
  <c r="G21" i="93"/>
  <c r="G13" i="93"/>
  <c r="G24" i="93" s="1"/>
  <c r="H13" i="93"/>
  <c r="H24" i="93" s="1"/>
  <c r="G8" i="93"/>
  <c r="G9" i="93"/>
  <c r="H8" i="93"/>
  <c r="H9" i="93" s="1"/>
  <c r="G20" i="93"/>
  <c r="H43" i="93"/>
  <c r="G43" i="93"/>
  <c r="F43" i="93"/>
  <c r="F21" i="93"/>
  <c r="F20" i="93"/>
  <c r="F22" i="93" s="1"/>
  <c r="F23" i="93" s="1"/>
  <c r="F8" i="93"/>
  <c r="F9" i="93" s="1"/>
  <c r="F15" i="93" s="1"/>
  <c r="F13" i="93"/>
  <c r="F24" i="93" s="1"/>
  <c r="E22" i="93" l="1"/>
  <c r="E23" i="93" s="1"/>
  <c r="H22" i="93"/>
  <c r="H23" i="93" s="1"/>
  <c r="F14" i="93"/>
  <c r="H14" i="93"/>
  <c r="H15" i="93" s="1"/>
  <c r="F27" i="93"/>
  <c r="G22" i="93"/>
  <c r="G23" i="93" s="1"/>
  <c r="G14" i="93"/>
  <c r="G15" i="93" s="1"/>
</calcChain>
</file>

<file path=xl/sharedStrings.xml><?xml version="1.0" encoding="utf-8"?>
<sst xmlns="http://schemas.openxmlformats.org/spreadsheetml/2006/main" count="77" uniqueCount="54">
  <si>
    <t>EU 7a</t>
  </si>
  <si>
    <t>EU 7d</t>
  </si>
  <si>
    <t>EU 11a</t>
  </si>
  <si>
    <t>EU 14a</t>
  </si>
  <si>
    <t>EU 14c</t>
  </si>
  <si>
    <t>EU 14d</t>
  </si>
  <si>
    <t>EU 14e</t>
  </si>
  <si>
    <t>EU 16a</t>
  </si>
  <si>
    <t>EU 16b</t>
  </si>
  <si>
    <t>-</t>
  </si>
  <si>
    <t>Kärnprimärkapital</t>
  </si>
  <si>
    <t>Totalt kapital</t>
  </si>
  <si>
    <t>Totalt riskvägt exponeringsbelopp</t>
  </si>
  <si>
    <t>Primärkapital</t>
  </si>
  <si>
    <t>Riskvägt exponeringsbelopp</t>
  </si>
  <si>
    <t>Kapitalrelationer (som en procentandel av det riskvägda exponeringsbeloppet)</t>
  </si>
  <si>
    <t>Kärnprimärkapitalrelation (%)</t>
  </si>
  <si>
    <t>Primärkapitalrelation (%)</t>
  </si>
  <si>
    <t>Total kapitalrelation %)</t>
  </si>
  <si>
    <t>Kombinerat buffertkrav (som en procentandel av det riskvägda exponeringsbeloppet)</t>
  </si>
  <si>
    <t>Kapitalkonserveringsbuffert (%)</t>
  </si>
  <si>
    <t>Kombinerat buffertkrav(%)</t>
  </si>
  <si>
    <t>Bruttosoliditetsgrad</t>
  </si>
  <si>
    <t>Totalt exponeringsmått</t>
  </si>
  <si>
    <t>Bruttosoliditetsgrad (%)</t>
  </si>
  <si>
    <t>Institutspecifik kontracyklisk buffert (%)</t>
  </si>
  <si>
    <t>Samlade kapitalkrav (%)</t>
  </si>
  <si>
    <t>Tillgängligt kärnprimärkapital efter uppfyllande av de totala kapitalbaskraven för översyns- och utvärderingsprocessen (%)</t>
  </si>
  <si>
    <t>Krav på bruttosoliditetsbuffert (%)</t>
  </si>
  <si>
    <t>Samlat bruttosoliditetskrav (%)</t>
  </si>
  <si>
    <t>Likviditetstäckningskvot</t>
  </si>
  <si>
    <t>Totala högkvalitativa likvida tillgångar, genomsnittligt viktat värde</t>
  </si>
  <si>
    <t>Likviditetsutflöden, totalt viktat värde</t>
  </si>
  <si>
    <t>Likviditetsinflöden, totalt viktat värde</t>
  </si>
  <si>
    <t xml:space="preserve">Borgo AB (publ) </t>
  </si>
  <si>
    <t>Tillgänglig kapitalbas</t>
  </si>
  <si>
    <t>Ytterligare kapitalbaskrav för att hantera andra risker än risken för alltför låg bruttosoliditet (som en procentandel av det riskvägda exponeringsbeloppet)</t>
  </si>
  <si>
    <t>Ytterligare kapitalbaskrav för att hantera andra risker än risken för alltför låg bruttosoliditet</t>
  </si>
  <si>
    <t>Ytterligare kapitalbaskrav för att hantera risken för alltför låg bruttosoliditet (som en procentandel av det totala exponeringsmåttet)</t>
  </si>
  <si>
    <t>Bruttosoliditetsbuffert och samlat bruttosoliditetskrav (som en procentandel av det totala exponeringsmåttet)</t>
  </si>
  <si>
    <t>Totala nettolikviditetsutflöden (justerat värde)</t>
  </si>
  <si>
    <t>Stabil nettofinansieringskvot</t>
  </si>
  <si>
    <t>Total tillgänglig stabil finansiering</t>
  </si>
  <si>
    <t>Totalt behov av stabil finansiering</t>
  </si>
  <si>
    <t>Tabell EU KM1 – Nyckeltal för kapitaltäckning och likviditet</t>
  </si>
  <si>
    <t xml:space="preserve">Ytterligare kapitalbaskrav för att hantera risken för alltför låg bruttosoliditet (%) </t>
  </si>
  <si>
    <t>Totala krav avseende bruttosoliditetsgrad för översyns- och utvärderingsprocessen (%)</t>
  </si>
  <si>
    <t>Likviditetstäckningskvot (%)</t>
  </si>
  <si>
    <t>Stabil nettofinansieringskvot (%)</t>
  </si>
  <si>
    <t>Totala kapitalbaskrav för översyns- och utvärderingsprocessen (%)</t>
  </si>
  <si>
    <t>*</t>
  </si>
  <si>
    <t>Nyckeltal, Mkr</t>
  </si>
  <si>
    <t xml:space="preserve">*) Genomsnittliga viktade värden baserat på observationer vid månadens slut under de föregående tolv månaderna för varje kvartal av den relevanta offentliggörandeperioden enligt artikel 447 f i kapitaltäckningsförordningen 575/2013/EU kan endast visas från och med 2022-12-31 då verksamheten startade under det fjärde kvartalet 2021. </t>
  </si>
  <si>
    <t>Ej tillämpbara rader i tabellen har raderats för bättre överskådlighet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</si>
</sst>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00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3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7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  <xf numFmtId="0" fontId="8" fillId="0" borderId="0" applyNumberForma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10" fillId="0" borderId="0" xfId="0" applyFont="1"/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9" applyFont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9" applyFont="1" applyAlignment="1">
      <alignment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right" vertical="center" wrapText="1"/>
    </xf>
    <xf numFmtId="164" fontId="13" fillId="6" borderId="4" xfId="0" applyNumberFormat="1" applyFont="1" applyFill="1" applyBorder="1" applyAlignment="1">
      <alignment horizontal="right" vertical="center" wrapText="1"/>
    </xf>
    <xf numFmtId="165" fontId="9" fillId="0" borderId="1" xfId="11" applyNumberFormat="1" applyFont="1" applyBorder="1" applyAlignment="1">
      <alignment horizontal="right" vertical="center" wrapText="1"/>
    </xf>
    <xf numFmtId="165" fontId="9" fillId="0" borderId="1" xfId="11" quotePrefix="1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9" fillId="0" borderId="1" xfId="0" quotePrefix="1" applyNumberFormat="1" applyFont="1" applyBorder="1" applyAlignment="1">
      <alignment horizontal="right" vertical="center" wrapText="1"/>
    </xf>
    <xf numFmtId="165" fontId="5" fillId="0" borderId="1" xfId="11" applyNumberFormat="1" applyFont="1" applyBorder="1" applyAlignment="1">
      <alignment horizontal="right" vertical="center" wrapText="1"/>
    </xf>
    <xf numFmtId="14" fontId="13" fillId="6" borderId="8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5" fillId="5" borderId="1" xfId="0" quotePrefix="1" applyNumberFormat="1" applyFont="1" applyFill="1" applyBorder="1" applyAlignment="1">
      <alignment horizontal="right" vertical="center" wrapText="1"/>
    </xf>
    <xf numFmtId="0" fontId="0" fillId="0" borderId="0" xfId="0" quotePrefix="1" applyAlignment="1">
      <alignment horizontal="right"/>
    </xf>
    <xf numFmtId="0" fontId="6" fillId="0" borderId="0" xfId="0" quotePrefix="1" applyFont="1"/>
    <xf numFmtId="0" fontId="15" fillId="0" borderId="0" xfId="0" applyFont="1" applyAlignment="1">
      <alignment vertical="top"/>
    </xf>
    <xf numFmtId="164" fontId="9" fillId="0" borderId="1" xfId="0" applyNumberFormat="1" applyFont="1" applyBorder="1" applyAlignment="1">
      <alignment horizontal="right" vertical="center" wrapText="1"/>
    </xf>
    <xf numFmtId="9" fontId="13" fillId="6" borderId="4" xfId="11" applyFont="1" applyFill="1" applyBorder="1" applyAlignment="1">
      <alignment horizontal="right" vertical="center" wrapText="1"/>
    </xf>
    <xf numFmtId="165" fontId="13" fillId="6" borderId="4" xfId="11" applyNumberFormat="1" applyFont="1" applyFill="1" applyBorder="1" applyAlignment="1">
      <alignment horizontal="right" vertical="center" wrapText="1"/>
    </xf>
    <xf numFmtId="14" fontId="13" fillId="6" borderId="7" xfId="0" applyNumberFormat="1" applyFont="1" applyFill="1" applyBorder="1" applyAlignment="1">
      <alignment horizontal="center" vertical="center" wrapText="1"/>
    </xf>
    <xf numFmtId="166" fontId="0" fillId="0" borderId="0" xfId="11" applyNumberFormat="1" applyFont="1" applyAlignment="1">
      <alignment horizontal="right"/>
    </xf>
    <xf numFmtId="0" fontId="16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</cellXfs>
  <cellStyles count="16">
    <cellStyle name="=C:\WINNT35\SYSTEM32\COMMAND.COM" xfId="3" xr:uid="{00000000-0005-0000-0000-000000000000}"/>
    <cellStyle name="greyed" xfId="6" xr:uid="{00000000-0005-0000-0000-000001000000}"/>
    <cellStyle name="Heading 1 2" xfId="1" xr:uid="{00000000-0005-0000-0000-000002000000}"/>
    <cellStyle name="Heading 2 2" xfId="4" xr:uid="{00000000-0005-0000-0000-000003000000}"/>
    <cellStyle name="HeadingTable" xfId="5" xr:uid="{00000000-0005-0000-0000-000004000000}"/>
    <cellStyle name="Hyperlänk" xfId="9" builtinId="8"/>
    <cellStyle name="Normal" xfId="0" builtinId="0"/>
    <cellStyle name="Normal 100" xfId="13" xr:uid="{6AF84989-EBFE-4446-8B5B-581145F27535}"/>
    <cellStyle name="Normal 2" xfId="2" xr:uid="{00000000-0005-0000-0000-000007000000}"/>
    <cellStyle name="Normal 2 2" xfId="10" xr:uid="{00000000-0005-0000-0000-000008000000}"/>
    <cellStyle name="Normal 2 2 2" xfId="8" xr:uid="{00000000-0005-0000-0000-000009000000}"/>
    <cellStyle name="Normal 2_CEBS 2009 38 Annex 1 (CP06rev2 FINREP templates)" xfId="12" xr:uid="{00000000-0005-0000-0000-00000A000000}"/>
    <cellStyle name="Normal 4" xfId="14" xr:uid="{8CE29F86-EF96-49E3-8FC9-9CCE4DDBD759}"/>
    <cellStyle name="optionalExposure" xfId="7" xr:uid="{00000000-0005-0000-0000-00000C000000}"/>
    <cellStyle name="Procent" xfId="11" builtinId="5"/>
    <cellStyle name="Standard 3" xfId="15" xr:uid="{CF711210-9509-450F-A3EB-D6C3C0B67B29}"/>
  </cellStyles>
  <dxfs count="0"/>
  <tableStyles count="0" defaultTableStyle="TableStyleMedium2" defaultPivotStyle="PivotStyleLight16"/>
  <colors>
    <mruColors>
      <color rgb="FF00547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26"/>
  <sheetViews>
    <sheetView showGridLines="0" tabSelected="1" zoomScaleNormal="100" workbookViewId="0">
      <selection activeCell="C4" sqref="C4"/>
    </sheetView>
  </sheetViews>
  <sheetFormatPr defaultColWidth="9.140625" defaultRowHeight="15" x14ac:dyDescent="0.25"/>
  <cols>
    <col min="1" max="1" width="2.7109375" customWidth="1"/>
    <col min="2" max="2" width="8.7109375" customWidth="1"/>
    <col min="3" max="3" width="88.85546875" customWidth="1"/>
    <col min="4" max="5" width="15.7109375" customWidth="1"/>
    <col min="6" max="8" width="15.7109375" style="13" customWidth="1"/>
  </cols>
  <sheetData>
    <row r="1" spans="1:8" ht="26.25" x14ac:dyDescent="0.25">
      <c r="A1" s="3"/>
      <c r="B1" s="10" t="s">
        <v>34</v>
      </c>
    </row>
    <row r="2" spans="1:8" ht="23.25" x14ac:dyDescent="0.25">
      <c r="A2" s="3"/>
      <c r="B2" s="14" t="s">
        <v>44</v>
      </c>
    </row>
    <row r="3" spans="1:8" x14ac:dyDescent="0.25">
      <c r="A3" s="3"/>
      <c r="B3" s="39" t="s">
        <v>53</v>
      </c>
    </row>
    <row r="4" spans="1:8" x14ac:dyDescent="0.25">
      <c r="A4" s="3"/>
    </row>
    <row r="5" spans="1:8" ht="15.75" x14ac:dyDescent="0.25">
      <c r="A5" s="3"/>
      <c r="B5" s="11"/>
      <c r="C5" s="16" t="s">
        <v>51</v>
      </c>
      <c r="D5" s="37">
        <v>45107</v>
      </c>
      <c r="E5" s="37">
        <v>45016</v>
      </c>
      <c r="F5" s="25">
        <v>44926</v>
      </c>
      <c r="G5" s="25">
        <v>44834</v>
      </c>
      <c r="H5" s="25">
        <v>44742</v>
      </c>
    </row>
    <row r="6" spans="1:8" ht="15.75" x14ac:dyDescent="0.25">
      <c r="A6" s="3"/>
      <c r="B6" s="17"/>
      <c r="C6" s="15" t="s">
        <v>35</v>
      </c>
      <c r="D6" s="15"/>
      <c r="E6" s="15"/>
      <c r="F6" s="18"/>
      <c r="G6" s="18"/>
      <c r="H6" s="18"/>
    </row>
    <row r="7" spans="1:8" x14ac:dyDescent="0.25">
      <c r="A7" s="3"/>
      <c r="B7" s="9">
        <v>1</v>
      </c>
      <c r="C7" s="6" t="s">
        <v>10</v>
      </c>
      <c r="D7" s="34">
        <v>1756.2670000000001</v>
      </c>
      <c r="E7" s="34">
        <v>1464.1</v>
      </c>
      <c r="F7" s="34">
        <v>1103.626</v>
      </c>
      <c r="G7" s="34">
        <v>1002.364</v>
      </c>
      <c r="H7" s="34">
        <v>809.85299999999995</v>
      </c>
    </row>
    <row r="8" spans="1:8" x14ac:dyDescent="0.25">
      <c r="A8" s="3"/>
      <c r="B8" s="9">
        <v>2</v>
      </c>
      <c r="C8" s="6" t="s">
        <v>13</v>
      </c>
      <c r="D8" s="34">
        <v>1756.2670000000001</v>
      </c>
      <c r="E8" s="34">
        <v>1464.1</v>
      </c>
      <c r="F8" s="34">
        <f t="shared" ref="F8:H9" si="0">F7</f>
        <v>1103.626</v>
      </c>
      <c r="G8" s="34">
        <f t="shared" si="0"/>
        <v>1002.364</v>
      </c>
      <c r="H8" s="34">
        <f t="shared" si="0"/>
        <v>809.85299999999995</v>
      </c>
    </row>
    <row r="9" spans="1:8" x14ac:dyDescent="0.25">
      <c r="A9" s="3"/>
      <c r="B9" s="9">
        <v>3</v>
      </c>
      <c r="C9" s="6" t="s">
        <v>11</v>
      </c>
      <c r="D9" s="34">
        <v>1756.2670000000001</v>
      </c>
      <c r="E9" s="34">
        <v>1464.1</v>
      </c>
      <c r="F9" s="34">
        <f t="shared" si="0"/>
        <v>1103.626</v>
      </c>
      <c r="G9" s="34">
        <f t="shared" si="0"/>
        <v>1002.364</v>
      </c>
      <c r="H9" s="34">
        <f t="shared" si="0"/>
        <v>809.85299999999995</v>
      </c>
    </row>
    <row r="10" spans="1:8" ht="15.75" x14ac:dyDescent="0.25">
      <c r="A10" s="3"/>
      <c r="B10" s="17"/>
      <c r="C10" s="15" t="s">
        <v>14</v>
      </c>
      <c r="D10" s="15"/>
      <c r="E10" s="15"/>
      <c r="F10" s="26"/>
      <c r="G10" s="26"/>
      <c r="H10" s="26"/>
    </row>
    <row r="11" spans="1:8" x14ac:dyDescent="0.25">
      <c r="A11" s="3"/>
      <c r="B11" s="9">
        <v>4</v>
      </c>
      <c r="C11" s="6" t="s">
        <v>12</v>
      </c>
      <c r="D11" s="34">
        <v>9783.4146370000017</v>
      </c>
      <c r="E11" s="34">
        <v>7483.7983370000002</v>
      </c>
      <c r="F11" s="34">
        <v>5865.174</v>
      </c>
      <c r="G11" s="34">
        <v>5551.8140000000003</v>
      </c>
      <c r="H11" s="34">
        <v>5070.8850000000002</v>
      </c>
    </row>
    <row r="12" spans="1:8" ht="15.75" x14ac:dyDescent="0.25">
      <c r="A12" s="3"/>
      <c r="B12" s="17"/>
      <c r="C12" s="15" t="s">
        <v>15</v>
      </c>
      <c r="D12" s="15"/>
      <c r="E12" s="15"/>
      <c r="F12" s="19"/>
      <c r="G12" s="19"/>
      <c r="H12" s="19"/>
    </row>
    <row r="13" spans="1:8" x14ac:dyDescent="0.25">
      <c r="A13" s="3"/>
      <c r="B13" s="9">
        <v>5</v>
      </c>
      <c r="C13" s="6" t="s">
        <v>16</v>
      </c>
      <c r="D13" s="20">
        <f>D7/D11</f>
        <v>0.17951472621409245</v>
      </c>
      <c r="E13" s="20">
        <f>E7/E11</f>
        <v>0.1956359503651334</v>
      </c>
      <c r="F13" s="20">
        <f>F7/F11</f>
        <v>0.18816594358496438</v>
      </c>
      <c r="G13" s="20">
        <f t="shared" ref="G13:H13" si="1">G7/G11</f>
        <v>0.18054711487092326</v>
      </c>
      <c r="H13" s="20">
        <f t="shared" si="1"/>
        <v>0.15970644177495644</v>
      </c>
    </row>
    <row r="14" spans="1:8" x14ac:dyDescent="0.25">
      <c r="A14" s="3"/>
      <c r="B14" s="9">
        <v>6</v>
      </c>
      <c r="C14" s="6" t="s">
        <v>17</v>
      </c>
      <c r="D14" s="20">
        <f>D8/D11</f>
        <v>0.17951472621409245</v>
      </c>
      <c r="E14" s="20">
        <f>E8/E11</f>
        <v>0.1956359503651334</v>
      </c>
      <c r="F14" s="20">
        <f>F8/F11</f>
        <v>0.18816594358496438</v>
      </c>
      <c r="G14" s="20">
        <f t="shared" ref="G14:H15" si="2">G13</f>
        <v>0.18054711487092326</v>
      </c>
      <c r="H14" s="20">
        <f t="shared" si="2"/>
        <v>0.15970644177495644</v>
      </c>
    </row>
    <row r="15" spans="1:8" x14ac:dyDescent="0.25">
      <c r="A15" s="3"/>
      <c r="B15" s="9">
        <v>7</v>
      </c>
      <c r="C15" s="6" t="s">
        <v>18</v>
      </c>
      <c r="D15" s="20">
        <f>D9/D11</f>
        <v>0.17951472621409245</v>
      </c>
      <c r="E15" s="20">
        <f>E9/E11</f>
        <v>0.1956359503651334</v>
      </c>
      <c r="F15" s="20">
        <f>F9/F11</f>
        <v>0.18816594358496438</v>
      </c>
      <c r="G15" s="20">
        <f t="shared" si="2"/>
        <v>0.18054711487092326</v>
      </c>
      <c r="H15" s="20">
        <f t="shared" si="2"/>
        <v>0.15970644177495644</v>
      </c>
    </row>
    <row r="16" spans="1:8" ht="31.5" x14ac:dyDescent="0.25">
      <c r="A16" s="3"/>
      <c r="B16" s="17"/>
      <c r="C16" s="15" t="s">
        <v>36</v>
      </c>
      <c r="D16" s="15"/>
      <c r="E16" s="15"/>
      <c r="F16" s="19"/>
      <c r="G16" s="19"/>
      <c r="H16" s="19"/>
    </row>
    <row r="17" spans="1:24" x14ac:dyDescent="0.25">
      <c r="B17" s="9" t="s">
        <v>0</v>
      </c>
      <c r="C17" s="6" t="s">
        <v>37</v>
      </c>
      <c r="D17" s="21" t="s">
        <v>9</v>
      </c>
      <c r="E17" s="21" t="s">
        <v>9</v>
      </c>
      <c r="F17" s="21" t="s">
        <v>9</v>
      </c>
      <c r="G17" s="21" t="s">
        <v>9</v>
      </c>
      <c r="H17" s="21" t="s">
        <v>9</v>
      </c>
    </row>
    <row r="18" spans="1:24" x14ac:dyDescent="0.25">
      <c r="A18" s="3"/>
      <c r="B18" s="9" t="s">
        <v>1</v>
      </c>
      <c r="C18" s="6" t="s">
        <v>49</v>
      </c>
      <c r="D18" s="23">
        <v>0.08</v>
      </c>
      <c r="E18" s="23">
        <v>0.08</v>
      </c>
      <c r="F18" s="23">
        <v>0.08</v>
      </c>
      <c r="G18" s="23">
        <v>0.08</v>
      </c>
      <c r="H18" s="23">
        <v>0.08</v>
      </c>
    </row>
    <row r="19" spans="1:24" ht="15.75" x14ac:dyDescent="0.25">
      <c r="A19" s="3"/>
      <c r="B19" s="17"/>
      <c r="C19" s="15" t="s">
        <v>19</v>
      </c>
      <c r="D19" s="15"/>
      <c r="E19" s="15"/>
      <c r="F19" s="19"/>
      <c r="G19" s="19"/>
      <c r="H19" s="19"/>
    </row>
    <row r="20" spans="1:24" x14ac:dyDescent="0.25">
      <c r="A20" s="3"/>
      <c r="B20" s="9">
        <v>8</v>
      </c>
      <c r="C20" s="6" t="s">
        <v>20</v>
      </c>
      <c r="D20" s="20">
        <f>187.1/7483.8</f>
        <v>2.5000668109783797E-2</v>
      </c>
      <c r="E20" s="20">
        <f>187.1/7483.8</f>
        <v>2.5000668109783797E-2</v>
      </c>
      <c r="F20" s="20">
        <f>146629.374/5865174.949</f>
        <v>2.5000000046886923E-2</v>
      </c>
      <c r="G20" s="20">
        <f t="shared" ref="G20:H20" si="3">146629.374/5865174.949</f>
        <v>2.5000000046886923E-2</v>
      </c>
      <c r="H20" s="20">
        <f t="shared" si="3"/>
        <v>2.5000000046886923E-2</v>
      </c>
    </row>
    <row r="21" spans="1:24" x14ac:dyDescent="0.25">
      <c r="A21" s="3"/>
      <c r="B21" s="9">
        <v>9</v>
      </c>
      <c r="C21" s="6" t="s">
        <v>25</v>
      </c>
      <c r="D21" s="20">
        <v>0.02</v>
      </c>
      <c r="E21" s="20">
        <f>75.6/7483.8</f>
        <v>1.0101819931051069E-2</v>
      </c>
      <c r="F21" s="20">
        <f>59128.031/5865174.949</f>
        <v>1.0081204996294477E-2</v>
      </c>
      <c r="G21" s="20">
        <f>(55.518+0.5)/G11</f>
        <v>1.0090035437066155E-2</v>
      </c>
      <c r="H21" s="20">
        <f>(0.554)/H11</f>
        <v>1.0925114649612445E-4</v>
      </c>
    </row>
    <row r="22" spans="1:24" x14ac:dyDescent="0.25">
      <c r="A22" s="3"/>
      <c r="B22" s="9">
        <v>11</v>
      </c>
      <c r="C22" s="7" t="s">
        <v>21</v>
      </c>
      <c r="D22" s="20">
        <f t="shared" ref="D22:F22" si="4">SUM(D20:D21)</f>
        <v>4.5000668109783801E-2</v>
      </c>
      <c r="E22" s="20">
        <f t="shared" si="4"/>
        <v>3.5102488040834864E-2</v>
      </c>
      <c r="F22" s="20">
        <f t="shared" si="4"/>
        <v>3.50812050431814E-2</v>
      </c>
      <c r="G22" s="20">
        <f>SUM(G20:G21)</f>
        <v>3.5090035483953078E-2</v>
      </c>
      <c r="H22" s="20">
        <f t="shared" ref="H22" si="5">SUM(H20:H21)</f>
        <v>2.5109251193383048E-2</v>
      </c>
    </row>
    <row r="23" spans="1:24" x14ac:dyDescent="0.25">
      <c r="A23" s="3"/>
      <c r="B23" s="9" t="s">
        <v>2</v>
      </c>
      <c r="C23" s="7" t="s">
        <v>26</v>
      </c>
      <c r="D23" s="28">
        <f>D18+D22</f>
        <v>0.1250006681097838</v>
      </c>
      <c r="E23" s="28">
        <f>E18+E22</f>
        <v>0.11510248804083487</v>
      </c>
      <c r="F23" s="28">
        <f>F18+F22</f>
        <v>0.11508120504318139</v>
      </c>
      <c r="G23" s="28">
        <f t="shared" ref="G23:H23" si="6">G18+G22</f>
        <v>0.11509003548395308</v>
      </c>
      <c r="H23" s="28">
        <f t="shared" si="6"/>
        <v>0.10510925119338305</v>
      </c>
    </row>
    <row r="24" spans="1:24" ht="30" x14ac:dyDescent="0.25">
      <c r="A24" s="3"/>
      <c r="B24" s="9">
        <v>12</v>
      </c>
      <c r="C24" s="7" t="s">
        <v>27</v>
      </c>
      <c r="D24" s="30">
        <f>D13-4.5%</f>
        <v>0.13451472621409244</v>
      </c>
      <c r="E24" s="30">
        <f>E13-4.5%</f>
        <v>0.15063595036513339</v>
      </c>
      <c r="F24" s="30">
        <f>F13-4.5%</f>
        <v>0.14316594358496437</v>
      </c>
      <c r="G24" s="30">
        <f t="shared" ref="G24:H24" si="7">G13-4.5%</f>
        <v>0.13554711487092325</v>
      </c>
      <c r="H24" s="30">
        <f t="shared" si="7"/>
        <v>0.11470644177495644</v>
      </c>
    </row>
    <row r="25" spans="1:24" ht="15.75" x14ac:dyDescent="0.25">
      <c r="A25" s="3"/>
      <c r="B25" s="17"/>
      <c r="C25" s="15" t="s">
        <v>22</v>
      </c>
      <c r="D25" s="15"/>
      <c r="E25" s="15"/>
      <c r="F25" s="19"/>
      <c r="G25" s="19"/>
      <c r="H25" s="19"/>
    </row>
    <row r="26" spans="1:24" x14ac:dyDescent="0.25">
      <c r="A26" s="3"/>
      <c r="B26" s="9">
        <v>13</v>
      </c>
      <c r="C26" s="5" t="s">
        <v>23</v>
      </c>
      <c r="D26" s="34">
        <v>31157.977241000001</v>
      </c>
      <c r="E26" s="34">
        <v>23737</v>
      </c>
      <c r="F26" s="34">
        <v>18586.082999999999</v>
      </c>
      <c r="G26" s="34">
        <v>17926.530999999999</v>
      </c>
      <c r="H26" s="34">
        <v>15856.458000000001</v>
      </c>
    </row>
    <row r="27" spans="1:24" x14ac:dyDescent="0.25">
      <c r="A27" s="3"/>
      <c r="B27" s="9">
        <v>14</v>
      </c>
      <c r="C27" s="5" t="s">
        <v>24</v>
      </c>
      <c r="D27" s="24">
        <f>D8/D26</f>
        <v>5.6366528109821339E-2</v>
      </c>
      <c r="E27" s="24">
        <f>E8/E26</f>
        <v>6.1680077516114082E-2</v>
      </c>
      <c r="F27" s="24">
        <f>F8/F26</f>
        <v>5.9379160202824882E-2</v>
      </c>
      <c r="G27" s="24">
        <v>5.6000000000000001E-2</v>
      </c>
      <c r="H27" s="24">
        <v>5.0999999999999997E-2</v>
      </c>
    </row>
    <row r="28" spans="1:24" ht="31.5" x14ac:dyDescent="0.25">
      <c r="B28" s="17"/>
      <c r="C28" s="15" t="s">
        <v>38</v>
      </c>
      <c r="D28" s="15"/>
      <c r="E28" s="15"/>
      <c r="F28" s="19"/>
      <c r="G28" s="36"/>
      <c r="H28" s="36"/>
      <c r="W28" s="1"/>
    </row>
    <row r="29" spans="1:24" s="2" customFormat="1" x14ac:dyDescent="0.25">
      <c r="B29" s="9" t="s">
        <v>3</v>
      </c>
      <c r="C29" s="5" t="s">
        <v>45</v>
      </c>
      <c r="D29" s="21" t="s">
        <v>9</v>
      </c>
      <c r="E29" s="21" t="s">
        <v>9</v>
      </c>
      <c r="F29" s="21" t="s">
        <v>9</v>
      </c>
      <c r="G29" s="21" t="s">
        <v>9</v>
      </c>
      <c r="H29" s="21" t="s">
        <v>9</v>
      </c>
      <c r="V29" s="1"/>
      <c r="W29" s="1"/>
      <c r="X29" s="32"/>
    </row>
    <row r="30" spans="1:24" s="2" customFormat="1" x14ac:dyDescent="0.25">
      <c r="B30" s="9" t="s">
        <v>4</v>
      </c>
      <c r="C30" s="5" t="s">
        <v>46</v>
      </c>
      <c r="D30" s="21">
        <v>0.03</v>
      </c>
      <c r="E30" s="21">
        <v>0.03</v>
      </c>
      <c r="F30" s="21">
        <v>0.03</v>
      </c>
      <c r="G30" s="21">
        <v>0.03</v>
      </c>
      <c r="H30" s="21">
        <v>0.03</v>
      </c>
      <c r="W30" s="1"/>
    </row>
    <row r="31" spans="1:24" s="2" customFormat="1" ht="31.5" x14ac:dyDescent="0.25">
      <c r="B31" s="17"/>
      <c r="C31" s="15" t="s">
        <v>39</v>
      </c>
      <c r="D31" s="15"/>
      <c r="E31" s="15"/>
      <c r="F31" s="19"/>
      <c r="G31" s="19"/>
      <c r="H31" s="19"/>
    </row>
    <row r="32" spans="1:24" s="2" customFormat="1" x14ac:dyDescent="0.25">
      <c r="B32" s="9" t="s">
        <v>5</v>
      </c>
      <c r="C32" s="7" t="s">
        <v>28</v>
      </c>
      <c r="D32" s="21" t="s">
        <v>9</v>
      </c>
      <c r="E32" s="21" t="s">
        <v>9</v>
      </c>
      <c r="F32" s="21" t="s">
        <v>9</v>
      </c>
      <c r="G32" s="21" t="s">
        <v>9</v>
      </c>
      <c r="H32" s="21" t="s">
        <v>9</v>
      </c>
    </row>
    <row r="33" spans="1:22" s="1" customFormat="1" x14ac:dyDescent="0.25">
      <c r="B33" s="8" t="s">
        <v>6</v>
      </c>
      <c r="C33" s="7" t="s">
        <v>29</v>
      </c>
      <c r="D33" s="22">
        <v>0.03</v>
      </c>
      <c r="E33" s="22">
        <v>0.03</v>
      </c>
      <c r="F33" s="22">
        <v>0.03</v>
      </c>
      <c r="G33" s="22">
        <v>0.03</v>
      </c>
      <c r="H33" s="22">
        <v>0.03</v>
      </c>
    </row>
    <row r="34" spans="1:22" ht="15.75" x14ac:dyDescent="0.25">
      <c r="A34" s="3"/>
      <c r="B34" s="17"/>
      <c r="C34" s="15" t="s">
        <v>30</v>
      </c>
      <c r="D34" s="15"/>
      <c r="E34" s="15"/>
      <c r="F34" s="19"/>
      <c r="G34" s="19"/>
      <c r="H34" s="19"/>
    </row>
    <row r="35" spans="1:22" x14ac:dyDescent="0.25">
      <c r="A35" s="3"/>
      <c r="B35" s="9">
        <v>15</v>
      </c>
      <c r="C35" s="5" t="s">
        <v>31</v>
      </c>
      <c r="D35" s="34">
        <v>2414.3871948333331</v>
      </c>
      <c r="E35" s="34">
        <v>2251.1683524999999</v>
      </c>
      <c r="F35" s="34">
        <v>2067.6571464166668</v>
      </c>
      <c r="G35" s="27" t="s">
        <v>50</v>
      </c>
      <c r="H35" s="27" t="s">
        <v>50</v>
      </c>
    </row>
    <row r="36" spans="1:22" x14ac:dyDescent="0.25">
      <c r="A36" s="3"/>
      <c r="B36" s="9" t="s">
        <v>7</v>
      </c>
      <c r="C36" s="5" t="s">
        <v>32</v>
      </c>
      <c r="D36" s="34">
        <v>749.75796849999995</v>
      </c>
      <c r="E36" s="34">
        <v>663.45644891666655</v>
      </c>
      <c r="F36" s="34">
        <v>583.7461904999999</v>
      </c>
      <c r="G36" s="27" t="s">
        <v>50</v>
      </c>
      <c r="H36" s="27" t="s">
        <v>50</v>
      </c>
    </row>
    <row r="37" spans="1:22" x14ac:dyDescent="0.25">
      <c r="A37" s="3"/>
      <c r="B37" s="9" t="s">
        <v>8</v>
      </c>
      <c r="C37" s="5" t="s">
        <v>33</v>
      </c>
      <c r="D37" s="34">
        <v>1358.1094574166668</v>
      </c>
      <c r="E37" s="34">
        <v>1241.32089825</v>
      </c>
      <c r="F37" s="34">
        <v>1143.9658632500002</v>
      </c>
      <c r="G37" s="27" t="s">
        <v>50</v>
      </c>
      <c r="H37" s="27" t="s">
        <v>50</v>
      </c>
      <c r="V37" s="31"/>
    </row>
    <row r="38" spans="1:22" x14ac:dyDescent="0.25">
      <c r="A38" s="3"/>
      <c r="B38" s="9">
        <v>16</v>
      </c>
      <c r="C38" s="5" t="s">
        <v>40</v>
      </c>
      <c r="D38" s="34">
        <v>223.98154308333335</v>
      </c>
      <c r="E38" s="34">
        <v>202.40824650000002</v>
      </c>
      <c r="F38" s="34">
        <v>182.48068191666667</v>
      </c>
      <c r="G38" s="27" t="s">
        <v>50</v>
      </c>
      <c r="H38" s="27" t="s">
        <v>50</v>
      </c>
    </row>
    <row r="39" spans="1:22" x14ac:dyDescent="0.25">
      <c r="A39" s="3"/>
      <c r="B39" s="9">
        <v>17</v>
      </c>
      <c r="C39" s="5" t="s">
        <v>47</v>
      </c>
      <c r="D39" s="28">
        <v>13.592412628804604</v>
      </c>
      <c r="E39" s="28">
        <v>14.753243415773502</v>
      </c>
      <c r="F39" s="28">
        <v>15.500399999999999</v>
      </c>
      <c r="G39" s="27" t="s">
        <v>50</v>
      </c>
      <c r="H39" s="27" t="s">
        <v>50</v>
      </c>
    </row>
    <row r="40" spans="1:22" ht="15.75" x14ac:dyDescent="0.25">
      <c r="A40" s="3"/>
      <c r="B40" s="17"/>
      <c r="C40" s="15" t="s">
        <v>41</v>
      </c>
      <c r="D40" s="15"/>
      <c r="E40" s="15"/>
      <c r="F40" s="35"/>
      <c r="G40" s="35"/>
      <c r="H40" s="35"/>
    </row>
    <row r="41" spans="1:22" x14ac:dyDescent="0.25">
      <c r="A41" s="3"/>
      <c r="B41" s="9">
        <v>18</v>
      </c>
      <c r="C41" s="5" t="s">
        <v>42</v>
      </c>
      <c r="D41" s="34">
        <v>28022.9</v>
      </c>
      <c r="E41" s="34">
        <v>19467.5</v>
      </c>
      <c r="F41" s="34">
        <v>16674.82</v>
      </c>
      <c r="G41" s="34">
        <v>15978.710431</v>
      </c>
      <c r="H41" s="34">
        <v>14783.323</v>
      </c>
    </row>
    <row r="42" spans="1:22" x14ac:dyDescent="0.25">
      <c r="A42" s="3"/>
      <c r="B42" s="9">
        <v>19</v>
      </c>
      <c r="C42" s="5" t="s">
        <v>43</v>
      </c>
      <c r="D42" s="34">
        <v>24661.1</v>
      </c>
      <c r="E42" s="34">
        <v>16850.3</v>
      </c>
      <c r="F42" s="34">
        <v>14841.177</v>
      </c>
      <c r="G42" s="34">
        <v>13447.621999999999</v>
      </c>
      <c r="H42" s="34">
        <v>12730.578</v>
      </c>
    </row>
    <row r="43" spans="1:22" x14ac:dyDescent="0.25">
      <c r="A43" s="3"/>
      <c r="B43" s="9">
        <v>20</v>
      </c>
      <c r="C43" s="4" t="s">
        <v>48</v>
      </c>
      <c r="D43" s="29">
        <f t="shared" ref="D43:H43" si="8">D41/D42</f>
        <v>1.1363199532867554</v>
      </c>
      <c r="E43" s="29">
        <f t="shared" si="8"/>
        <v>1.1553206767832027</v>
      </c>
      <c r="F43" s="29">
        <f t="shared" si="8"/>
        <v>1.1235510498931454</v>
      </c>
      <c r="G43" s="29">
        <f t="shared" si="8"/>
        <v>1.1882182910108567</v>
      </c>
      <c r="H43" s="29">
        <f t="shared" si="8"/>
        <v>1.1612452317561701</v>
      </c>
    </row>
    <row r="44" spans="1:22" x14ac:dyDescent="0.25">
      <c r="A44" s="3"/>
    </row>
    <row r="45" spans="1:22" ht="43.5" customHeight="1" x14ac:dyDescent="0.25">
      <c r="A45" s="3"/>
      <c r="C45" s="40" t="s">
        <v>52</v>
      </c>
      <c r="D45" s="40"/>
      <c r="E45" s="40"/>
      <c r="F45" s="41"/>
      <c r="G45" s="33"/>
      <c r="H45" s="33"/>
    </row>
    <row r="46" spans="1:22" ht="15.75" customHeight="1" x14ac:dyDescent="0.25">
      <c r="A46" s="3"/>
      <c r="G46" s="33"/>
      <c r="H46" s="33"/>
    </row>
    <row r="47" spans="1:22" x14ac:dyDescent="0.25">
      <c r="A47" s="3"/>
      <c r="G47" s="38"/>
    </row>
    <row r="48" spans="1:22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8" x14ac:dyDescent="0.25">
      <c r="A97" s="3"/>
      <c r="B97" s="3"/>
      <c r="C97" s="3"/>
      <c r="D97" s="3"/>
      <c r="E97" s="3"/>
      <c r="F97" s="12"/>
      <c r="G97" s="12"/>
      <c r="H97" s="12"/>
    </row>
    <row r="98" spans="1:8" x14ac:dyDescent="0.25">
      <c r="A98" s="3"/>
      <c r="B98" s="3"/>
      <c r="C98" s="3"/>
      <c r="D98" s="3"/>
      <c r="E98" s="3"/>
      <c r="F98" s="12"/>
      <c r="G98" s="12"/>
      <c r="H98" s="12"/>
    </row>
    <row r="99" spans="1:8" x14ac:dyDescent="0.25">
      <c r="A99" s="3"/>
      <c r="B99" s="3"/>
      <c r="C99" s="3"/>
      <c r="D99" s="3"/>
      <c r="E99" s="3"/>
      <c r="F99" s="12"/>
      <c r="G99" s="12"/>
      <c r="H99" s="12"/>
    </row>
    <row r="100" spans="1:8" x14ac:dyDescent="0.25">
      <c r="A100" s="3"/>
      <c r="B100" s="3"/>
      <c r="C100" s="3"/>
      <c r="D100" s="3"/>
      <c r="E100" s="3"/>
      <c r="F100" s="12"/>
      <c r="G100" s="12"/>
      <c r="H100" s="12"/>
    </row>
    <row r="101" spans="1:8" x14ac:dyDescent="0.25">
      <c r="A101" s="3"/>
      <c r="B101" s="3"/>
      <c r="C101" s="3"/>
      <c r="D101" s="3"/>
      <c r="E101" s="3"/>
      <c r="F101" s="12"/>
      <c r="G101" s="12"/>
      <c r="H101" s="12"/>
    </row>
    <row r="102" spans="1:8" x14ac:dyDescent="0.25">
      <c r="A102" s="3"/>
      <c r="B102" s="3"/>
      <c r="C102" s="3"/>
      <c r="D102" s="3"/>
      <c r="E102" s="3"/>
      <c r="F102" s="12"/>
      <c r="G102" s="12"/>
      <c r="H102" s="12"/>
    </row>
    <row r="103" spans="1:8" x14ac:dyDescent="0.25">
      <c r="A103" s="3"/>
      <c r="B103" s="3"/>
      <c r="C103" s="3"/>
      <c r="D103" s="3"/>
      <c r="E103" s="3"/>
      <c r="F103" s="12"/>
      <c r="G103" s="12"/>
      <c r="H103" s="12"/>
    </row>
    <row r="104" spans="1:8" x14ac:dyDescent="0.25">
      <c r="A104" s="3"/>
      <c r="B104" s="3"/>
      <c r="C104" s="3"/>
      <c r="D104" s="3"/>
      <c r="E104" s="3"/>
      <c r="F104" s="12"/>
      <c r="G104" s="12"/>
      <c r="H104" s="12"/>
    </row>
    <row r="105" spans="1:8" x14ac:dyDescent="0.25">
      <c r="A105" s="3"/>
      <c r="B105" s="3"/>
      <c r="C105" s="3"/>
      <c r="D105" s="3"/>
      <c r="E105" s="3"/>
      <c r="F105" s="12"/>
      <c r="G105" s="12"/>
      <c r="H105" s="12"/>
    </row>
    <row r="106" spans="1:8" x14ac:dyDescent="0.25">
      <c r="A106" s="3"/>
      <c r="B106" s="3"/>
      <c r="C106" s="3"/>
      <c r="D106" s="3"/>
      <c r="E106" s="3"/>
      <c r="F106" s="12"/>
      <c r="G106" s="12"/>
      <c r="H106" s="12"/>
    </row>
    <row r="107" spans="1:8" x14ac:dyDescent="0.25">
      <c r="A107" s="3"/>
      <c r="B107" s="3"/>
      <c r="C107" s="3"/>
      <c r="D107" s="3"/>
      <c r="E107" s="3"/>
      <c r="F107" s="12"/>
      <c r="G107" s="12"/>
      <c r="H107" s="12"/>
    </row>
    <row r="108" spans="1:8" x14ac:dyDescent="0.25">
      <c r="A108" s="3"/>
      <c r="B108" s="3"/>
      <c r="C108" s="3"/>
      <c r="D108" s="3"/>
      <c r="E108" s="3"/>
      <c r="F108" s="12"/>
      <c r="G108" s="12"/>
      <c r="H108" s="12"/>
    </row>
    <row r="109" spans="1:8" x14ac:dyDescent="0.25">
      <c r="A109" s="3"/>
      <c r="B109" s="3"/>
      <c r="C109" s="3"/>
      <c r="D109" s="3"/>
      <c r="E109" s="3"/>
      <c r="F109" s="12"/>
      <c r="G109" s="12"/>
      <c r="H109" s="12"/>
    </row>
    <row r="110" spans="1:8" x14ac:dyDescent="0.25">
      <c r="A110" s="3"/>
      <c r="B110" s="3"/>
      <c r="C110" s="3"/>
      <c r="D110" s="3"/>
      <c r="E110" s="3"/>
      <c r="F110" s="12"/>
      <c r="G110" s="12"/>
      <c r="H110" s="12"/>
    </row>
    <row r="111" spans="1:8" x14ac:dyDescent="0.25">
      <c r="A111" s="3"/>
      <c r="B111" s="3"/>
      <c r="C111" s="3"/>
      <c r="D111" s="3"/>
      <c r="E111" s="3"/>
      <c r="F111" s="12"/>
      <c r="G111" s="12"/>
      <c r="H111" s="12"/>
    </row>
    <row r="112" spans="1:8" x14ac:dyDescent="0.25">
      <c r="A112" s="3"/>
      <c r="B112" s="3"/>
      <c r="C112" s="3"/>
      <c r="D112" s="3"/>
      <c r="E112" s="3"/>
      <c r="F112" s="12"/>
      <c r="G112" s="12"/>
      <c r="H112" s="12"/>
    </row>
    <row r="113" spans="1:8" x14ac:dyDescent="0.25">
      <c r="A113" s="3"/>
      <c r="B113" s="3"/>
      <c r="C113" s="3"/>
      <c r="D113" s="3"/>
      <c r="E113" s="3"/>
      <c r="F113" s="12"/>
      <c r="G113" s="12"/>
      <c r="H113" s="12"/>
    </row>
    <row r="114" spans="1:8" x14ac:dyDescent="0.25">
      <c r="A114" s="3"/>
      <c r="B114" s="3"/>
      <c r="C114" s="3"/>
      <c r="D114" s="3"/>
      <c r="E114" s="3"/>
      <c r="F114" s="12"/>
      <c r="G114" s="12"/>
      <c r="H114" s="12"/>
    </row>
    <row r="115" spans="1:8" x14ac:dyDescent="0.25">
      <c r="A115" s="3"/>
      <c r="B115" s="3"/>
      <c r="C115" s="3"/>
      <c r="D115" s="3"/>
      <c r="E115" s="3"/>
      <c r="F115" s="12"/>
      <c r="G115" s="12"/>
      <c r="H115" s="12"/>
    </row>
    <row r="116" spans="1:8" x14ac:dyDescent="0.25">
      <c r="A116" s="3"/>
      <c r="B116" s="3"/>
      <c r="C116" s="3"/>
      <c r="D116" s="3"/>
      <c r="E116" s="3"/>
      <c r="F116" s="12"/>
      <c r="G116" s="12"/>
      <c r="H116" s="12"/>
    </row>
    <row r="117" spans="1:8" x14ac:dyDescent="0.25">
      <c r="A117" s="3"/>
      <c r="B117" s="3"/>
      <c r="C117" s="3"/>
      <c r="D117" s="3"/>
      <c r="E117" s="3"/>
      <c r="F117" s="12"/>
      <c r="G117" s="12"/>
      <c r="H117" s="12"/>
    </row>
    <row r="118" spans="1:8" x14ac:dyDescent="0.25">
      <c r="A118" s="3"/>
      <c r="B118" s="3"/>
      <c r="C118" s="3"/>
      <c r="D118" s="3"/>
      <c r="E118" s="3"/>
      <c r="F118" s="12"/>
      <c r="G118" s="12"/>
      <c r="H118" s="12"/>
    </row>
    <row r="119" spans="1:8" x14ac:dyDescent="0.25">
      <c r="A119" s="3"/>
      <c r="B119" s="3"/>
      <c r="C119" s="3"/>
      <c r="D119" s="3"/>
      <c r="E119" s="3"/>
      <c r="F119" s="12"/>
      <c r="G119" s="12"/>
      <c r="H119" s="12"/>
    </row>
    <row r="120" spans="1:8" x14ac:dyDescent="0.25">
      <c r="A120" s="3"/>
      <c r="B120" s="3"/>
      <c r="C120" s="3"/>
      <c r="D120" s="3"/>
      <c r="E120" s="3"/>
      <c r="F120" s="12"/>
      <c r="G120" s="12"/>
      <c r="H120" s="12"/>
    </row>
    <row r="121" spans="1:8" x14ac:dyDescent="0.25">
      <c r="A121" s="3"/>
      <c r="B121" s="3"/>
      <c r="C121" s="3"/>
      <c r="D121" s="3"/>
      <c r="E121" s="3"/>
      <c r="F121" s="12"/>
      <c r="G121" s="12"/>
      <c r="H121" s="12"/>
    </row>
    <row r="122" spans="1:8" x14ac:dyDescent="0.25">
      <c r="A122" s="3"/>
      <c r="B122" s="3"/>
      <c r="C122" s="3"/>
      <c r="D122" s="3"/>
      <c r="E122" s="3"/>
      <c r="F122" s="12"/>
      <c r="G122" s="12"/>
      <c r="H122" s="12"/>
    </row>
    <row r="123" spans="1:8" x14ac:dyDescent="0.25">
      <c r="A123" s="3"/>
      <c r="B123" s="3"/>
      <c r="C123" s="3"/>
      <c r="D123" s="3"/>
      <c r="E123" s="3"/>
      <c r="F123" s="12"/>
      <c r="G123" s="12"/>
      <c r="H123" s="12"/>
    </row>
    <row r="124" spans="1:8" x14ac:dyDescent="0.25">
      <c r="A124" s="3"/>
      <c r="B124" s="3"/>
      <c r="C124" s="3"/>
      <c r="D124" s="3"/>
      <c r="E124" s="3"/>
      <c r="F124" s="12"/>
      <c r="G124" s="12"/>
      <c r="H124" s="12"/>
    </row>
    <row r="125" spans="1:8" x14ac:dyDescent="0.25">
      <c r="A125" s="3"/>
      <c r="B125" s="3"/>
      <c r="C125" s="3"/>
      <c r="D125" s="3"/>
      <c r="E125" s="3"/>
      <c r="F125" s="12"/>
      <c r="G125" s="12"/>
      <c r="H125" s="12"/>
    </row>
    <row r="126" spans="1:8" x14ac:dyDescent="0.25">
      <c r="A126" s="3"/>
      <c r="B126" s="3"/>
      <c r="C126" s="3"/>
      <c r="D126" s="3"/>
      <c r="E126" s="3"/>
      <c r="F126" s="12"/>
      <c r="G126" s="12"/>
      <c r="H126" s="12"/>
    </row>
  </sheetData>
  <sheetProtection algorithmName="SHA-512" hashValue="5dpza8uTPdogIiYBIMspytk/2RlG/+kjlCYXfHORGU8vmG+s0OoIpwTPShidBwk2vz6RHAU4YUyF8KeO25ZxyQ==" saltValue="3ZexZDdU/DgUSifiBuH1Uw==" spinCount="100000" sheet="1" objects="1" scenarios="1"/>
  <mergeCells count="1">
    <mergeCell ref="C45:F45"/>
  </mergeCells>
  <pageMargins left="0.7" right="0.7" top="0.75" bottom="0.75" header="0.3" footer="0.3"/>
  <pageSetup paperSize="9" scale="46" fitToHeight="0" orientation="portrait" verticalDpi="1200" r:id="rId1"/>
  <headerFooter>
    <oddHeader>&amp;CEN
Annex 1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B30771CA44344BB655265EAFC507E" ma:contentTypeVersion="8" ma:contentTypeDescription="Create a new document." ma:contentTypeScope="" ma:versionID="9a36b959bf37ee7037253d8f33fb29ba">
  <xsd:schema xmlns:xsd="http://www.w3.org/2001/XMLSchema" xmlns:xs="http://www.w3.org/2001/XMLSchema" xmlns:p="http://schemas.microsoft.com/office/2006/metadata/properties" xmlns:ns2="44514f7d-5abc-4932-bdad-974184ce6972" targetNamespace="http://schemas.microsoft.com/office/2006/metadata/properties" ma:root="true" ma:fieldsID="517c8e08fc21cd84015d864d89af7329" ns2:_="">
    <xsd:import namespace="44514f7d-5abc-4932-bdad-974184ce69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14f7d-5abc-4932-bdad-974184ce6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8A975-79AD-4A56-9035-E48A6BC8D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14f7d-5abc-4932-bdad-974184ce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8FFE6A-84F3-4A2B-BA29-E9663A5138CF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4514f7d-5abc-4932-bdad-974184ce697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A81EB74-1492-41FA-B75C-7D5334DE15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EU KM1</vt:lpstr>
    </vt:vector>
  </TitlesOfParts>
  <Manager/>
  <Company>Oesterreichische Nationalbank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User7, Teilnehmer</dc:creator>
  <cp:keywords/>
  <dc:description/>
  <cp:lastModifiedBy>Emma di Nicola</cp:lastModifiedBy>
  <cp:revision/>
  <cp:lastPrinted>2022-04-22T12:38:44Z</cp:lastPrinted>
  <dcterms:created xsi:type="dcterms:W3CDTF">2012-12-18T10:53:22Z</dcterms:created>
  <dcterms:modified xsi:type="dcterms:W3CDTF">2023-08-15T11:45:43Z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{C5265FEA-5BF8-4FAC-87AC-1EDF586886EA}</vt:lpwstr>
  </property>
  <property fmtid="{D5CDD505-2E9C-101B-9397-08002B2CF9AE}" pid="3" name="ContentTypeId">
    <vt:lpwstr>0x0101000E4B30771CA44344BB655265EAFC507E</vt:lpwstr>
  </property>
</Properties>
</file>