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https://impossibledrinks.sharepoint.com/sites/ImpossibleDrinks/Gedeelde documenten/General/Orders/Standaard bestellijst/"/>
    </mc:Choice>
  </mc:AlternateContent>
  <xr:revisionPtr revIDLastSave="257" documentId="109_{5AE78331-29D3-40FC-98C9-DAD13C1EABEF}" xr6:coauthVersionLast="47" xr6:coauthVersionMax="47" xr10:uidLastSave="{CBE426E3-8FA5-4EE6-B930-8D15709FC702}"/>
  <bookViews>
    <workbookView xWindow="-120" yWindow="-120" windowWidth="29040" windowHeight="15720" xr2:uid="{00000000-000D-0000-FFFF-FFFF00000000}"/>
  </bookViews>
  <sheets>
    <sheet name="General" sheetId="15" r:id="rId1"/>
    <sheet name="Spiritis" sheetId="9" r:id="rId2"/>
    <sheet name="Wine" sheetId="6" r:id="rId3"/>
    <sheet name="Beer" sheetId="7" r:id="rId4"/>
    <sheet name="Soft drinks" sheetId="11" r:id="rId5"/>
    <sheet name="Juices" sheetId="13" r:id="rId6"/>
    <sheet name="Syrup" sheetId="14" r:id="rId7"/>
    <sheet name="Special requests" sheetId="10" r:id="rId8"/>
    <sheet name="Terms &amp; Conditions" sheetId="16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6" l="1"/>
  <c r="E39" i="6"/>
  <c r="E35" i="6"/>
  <c r="E37" i="6"/>
  <c r="E8" i="11"/>
  <c r="E9" i="11"/>
  <c r="E31" i="11"/>
  <c r="E26" i="11"/>
  <c r="E24" i="11"/>
  <c r="E20" i="11"/>
  <c r="E22" i="11"/>
  <c r="E18" i="11" l="1"/>
  <c r="E16" i="11"/>
  <c r="E14" i="11"/>
  <c r="B19" i="15"/>
  <c r="E29" i="11"/>
  <c r="E30" i="11"/>
  <c r="E17" i="14"/>
  <c r="F2" i="10"/>
  <c r="F3" i="10"/>
  <c r="F4" i="10"/>
  <c r="F5" i="10"/>
  <c r="F6" i="10"/>
  <c r="F7" i="10"/>
  <c r="F8" i="10"/>
  <c r="F9" i="10"/>
  <c r="F10" i="10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E95" i="9"/>
  <c r="E96" i="9"/>
  <c r="E97" i="9"/>
  <c r="E15" i="9"/>
  <c r="E21" i="14"/>
  <c r="E19" i="14"/>
  <c r="E15" i="14"/>
  <c r="E14" i="14"/>
  <c r="E13" i="14"/>
  <c r="E12" i="14"/>
  <c r="E11" i="14"/>
  <c r="E10" i="14"/>
  <c r="E9" i="14"/>
  <c r="E8" i="14"/>
  <c r="E7" i="14"/>
  <c r="E6" i="14"/>
  <c r="E5" i="14"/>
  <c r="E4" i="14"/>
  <c r="E3" i="14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E39" i="11"/>
  <c r="E38" i="11"/>
  <c r="E37" i="11"/>
  <c r="E36" i="11"/>
  <c r="E35" i="11"/>
  <c r="E34" i="11"/>
  <c r="E33" i="11"/>
  <c r="E32" i="11"/>
  <c r="E28" i="11"/>
  <c r="E27" i="11"/>
  <c r="E25" i="11"/>
  <c r="E23" i="11"/>
  <c r="E21" i="11"/>
  <c r="E19" i="11"/>
  <c r="E17" i="11"/>
  <c r="E15" i="11"/>
  <c r="E13" i="11"/>
  <c r="E11" i="11"/>
  <c r="E10" i="11"/>
  <c r="E7" i="11"/>
  <c r="E6" i="11"/>
  <c r="E4" i="11"/>
  <c r="E3" i="11"/>
  <c r="E23" i="14"/>
  <c r="B36" i="15" s="1"/>
  <c r="E25" i="13"/>
  <c r="B35" i="15"/>
  <c r="E3" i="7"/>
  <c r="E4" i="7"/>
  <c r="E5" i="7"/>
  <c r="E6" i="7"/>
  <c r="E7" i="7"/>
  <c r="E8" i="7"/>
  <c r="E9" i="7"/>
  <c r="E11" i="7"/>
  <c r="E13" i="7"/>
  <c r="E15" i="7"/>
  <c r="E17" i="7"/>
  <c r="E18" i="7"/>
  <c r="E3" i="6"/>
  <c r="E4" i="6"/>
  <c r="E5" i="6"/>
  <c r="E6" i="6"/>
  <c r="E7" i="6"/>
  <c r="E8" i="6"/>
  <c r="E9" i="6"/>
  <c r="E10" i="6"/>
  <c r="E12" i="6"/>
  <c r="E13" i="6"/>
  <c r="E14" i="6"/>
  <c r="E16" i="6"/>
  <c r="E17" i="6"/>
  <c r="E18" i="6"/>
  <c r="E19" i="6"/>
  <c r="E20" i="6"/>
  <c r="E21" i="6"/>
  <c r="E23" i="6"/>
  <c r="E24" i="6"/>
  <c r="E25" i="6"/>
  <c r="E26" i="6"/>
  <c r="E27" i="6"/>
  <c r="E28" i="6"/>
  <c r="E30" i="6"/>
  <c r="E31" i="6"/>
  <c r="E32" i="6"/>
  <c r="E33" i="6"/>
  <c r="E34" i="6"/>
  <c r="E36" i="6"/>
  <c r="E40" i="6"/>
  <c r="E41" i="6"/>
  <c r="E42" i="6"/>
  <c r="E43" i="6"/>
  <c r="E44" i="6"/>
  <c r="E45" i="6"/>
  <c r="E47" i="6"/>
  <c r="E48" i="6"/>
  <c r="E49" i="6"/>
  <c r="E50" i="6"/>
  <c r="E51" i="6"/>
  <c r="E52" i="6"/>
  <c r="E54" i="6"/>
  <c r="E55" i="6"/>
  <c r="E56" i="6"/>
  <c r="E57" i="6"/>
  <c r="E58" i="6"/>
  <c r="E59" i="6"/>
  <c r="E61" i="6"/>
  <c r="E62" i="6"/>
  <c r="E63" i="6"/>
  <c r="E64" i="6"/>
  <c r="E65" i="6"/>
  <c r="E66" i="6"/>
  <c r="E68" i="6"/>
  <c r="E69" i="6"/>
  <c r="E70" i="6"/>
  <c r="E71" i="6"/>
  <c r="E72" i="6"/>
  <c r="E73" i="6"/>
  <c r="E93" i="9"/>
  <c r="E92" i="9"/>
  <c r="E91" i="9"/>
  <c r="E90" i="9"/>
  <c r="E89" i="9"/>
  <c r="E88" i="9"/>
  <c r="E87" i="9"/>
  <c r="E86" i="9"/>
  <c r="E85" i="9"/>
  <c r="E84" i="9"/>
  <c r="E83" i="9"/>
  <c r="E82" i="9"/>
  <c r="E81" i="9"/>
  <c r="E80" i="9"/>
  <c r="E79" i="9"/>
  <c r="E78" i="9"/>
  <c r="E77" i="9"/>
  <c r="E76" i="9"/>
  <c r="E75" i="9"/>
  <c r="E74" i="9"/>
  <c r="E73" i="9"/>
  <c r="E72" i="9"/>
  <c r="E71" i="9"/>
  <c r="E70" i="9"/>
  <c r="E69" i="9"/>
  <c r="E68" i="9"/>
  <c r="E67" i="9"/>
  <c r="E66" i="9"/>
  <c r="E65" i="9"/>
  <c r="E64" i="9"/>
  <c r="E63" i="9"/>
  <c r="E62" i="9"/>
  <c r="E61" i="9"/>
  <c r="E59" i="9"/>
  <c r="E58" i="9"/>
  <c r="E57" i="9"/>
  <c r="E56" i="9"/>
  <c r="E55" i="9"/>
  <c r="E54" i="9"/>
  <c r="E53" i="9"/>
  <c r="E52" i="9"/>
  <c r="E51" i="9"/>
  <c r="E50" i="9"/>
  <c r="E49" i="9"/>
  <c r="E48" i="9"/>
  <c r="E46" i="9"/>
  <c r="E45" i="9"/>
  <c r="E44" i="9"/>
  <c r="E43" i="9"/>
  <c r="E42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5" i="9"/>
  <c r="E24" i="9"/>
  <c r="E23" i="9"/>
  <c r="E21" i="9"/>
  <c r="E20" i="9"/>
  <c r="E19" i="9"/>
  <c r="E18" i="9"/>
  <c r="E17" i="9"/>
  <c r="E16" i="9"/>
  <c r="E14" i="9"/>
  <c r="E13" i="9"/>
  <c r="E12" i="9"/>
  <c r="E11" i="9"/>
  <c r="E9" i="9"/>
  <c r="E8" i="9"/>
  <c r="E7" i="9"/>
  <c r="E6" i="9"/>
  <c r="E5" i="9"/>
  <c r="E4" i="9"/>
  <c r="E3" i="9"/>
  <c r="E20" i="7"/>
  <c r="B33" i="15"/>
  <c r="E75" i="6" l="1"/>
  <c r="B32" i="15" s="1"/>
  <c r="E41" i="11"/>
  <c r="B34" i="15" s="1"/>
  <c r="F33" i="10"/>
  <c r="B37" i="15" s="1"/>
  <c r="E99" i="9"/>
  <c r="B31" i="15" s="1"/>
  <c r="B30" i="15" l="1"/>
  <c r="E27" i="13" s="1"/>
  <c r="E22" i="7" l="1"/>
  <c r="E25" i="14"/>
  <c r="B40" i="15"/>
  <c r="E43" i="11"/>
  <c r="E77" i="6"/>
  <c r="E101" i="9"/>
  <c r="F35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Thijs</author>
  </authors>
  <commentList>
    <comment ref="A2" authorId="0" shapeId="0" xr:uid="{E850CA3C-07F3-4A18-B1E1-C5824505839B}">
      <text>
        <r>
          <rPr>
            <b/>
            <sz val="9"/>
            <color rgb="FF000000"/>
            <rFont val="Tahoma"/>
            <family val="2"/>
          </rPr>
          <t>Thijs: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Only fill in numbers in column A. Specify your prefered volume in column</t>
        </r>
        <r>
          <rPr>
            <b/>
            <u/>
            <sz val="9"/>
            <color rgb="FF000000"/>
            <rFont val="Tahoma"/>
            <family val="2"/>
          </rPr>
          <t xml:space="preserve"> C</t>
        </r>
        <r>
          <rPr>
            <sz val="9"/>
            <color rgb="FF000000"/>
            <rFont val="Tahoma"/>
            <family val="2"/>
          </rPr>
          <t xml:space="preserve"> --&gt; 1 bottle, 6-pack of bottles; 24-pack, etc.</t>
        </r>
      </text>
    </comment>
  </commentList>
</comments>
</file>

<file path=xl/sharedStrings.xml><?xml version="1.0" encoding="utf-8"?>
<sst xmlns="http://schemas.openxmlformats.org/spreadsheetml/2006/main" count="882" uniqueCount="549">
  <si>
    <t>Product</t>
  </si>
  <si>
    <t>Gin</t>
  </si>
  <si>
    <t>Order Q</t>
  </si>
  <si>
    <t>Tanqueray</t>
  </si>
  <si>
    <t xml:space="preserve">Monkey 47 </t>
  </si>
  <si>
    <t xml:space="preserve">Hendricks </t>
  </si>
  <si>
    <t>Gordons Dry Gin</t>
  </si>
  <si>
    <t>Gin Mare</t>
  </si>
  <si>
    <t xml:space="preserve">The botanist </t>
  </si>
  <si>
    <t>Price</t>
  </si>
  <si>
    <t xml:space="preserve">Total </t>
  </si>
  <si>
    <t>Rum</t>
  </si>
  <si>
    <t>Bacardi Carta Blanca</t>
  </si>
  <si>
    <t>Bacardi Carta Nera</t>
  </si>
  <si>
    <t>Bacardi Gold</t>
  </si>
  <si>
    <t xml:space="preserve">Havana Club 3 Anos Blanco </t>
  </si>
  <si>
    <t xml:space="preserve">Havana Club 7 Anos Dark </t>
  </si>
  <si>
    <t>Havana Club Gold</t>
  </si>
  <si>
    <t>Malibu White Rum</t>
  </si>
  <si>
    <t xml:space="preserve">Diplomatico rum </t>
  </si>
  <si>
    <t>Zacappa XO</t>
  </si>
  <si>
    <t>Cognac</t>
  </si>
  <si>
    <t xml:space="preserve">Hennessy XO cognac </t>
  </si>
  <si>
    <t xml:space="preserve">Grand Mariner cognac </t>
  </si>
  <si>
    <t xml:space="preserve">Remy Martin XO cognac </t>
  </si>
  <si>
    <t>Captain Morgan</t>
  </si>
  <si>
    <t>Volume (liters)</t>
  </si>
  <si>
    <t xml:space="preserve">Diplomatico reserva </t>
  </si>
  <si>
    <t>Tequila</t>
  </si>
  <si>
    <t>Don julio 1942</t>
  </si>
  <si>
    <t xml:space="preserve">Clase Azul Reposado </t>
  </si>
  <si>
    <t xml:space="preserve">Clase  Azul Gold </t>
  </si>
  <si>
    <t xml:space="preserve">Clase  Azul Plata </t>
  </si>
  <si>
    <t>Patron Silver Platinum</t>
  </si>
  <si>
    <t xml:space="preserve">Don julio Blanco </t>
  </si>
  <si>
    <t>Patron Anejo</t>
  </si>
  <si>
    <t>Patron Silver</t>
  </si>
  <si>
    <t>Don Julio Reposado</t>
  </si>
  <si>
    <t xml:space="preserve">Herradura plata </t>
  </si>
  <si>
    <t xml:space="preserve">Casamigos Añejo </t>
  </si>
  <si>
    <t xml:space="preserve">Casamigos Reposado </t>
  </si>
  <si>
    <t>Casamigos Blanco</t>
  </si>
  <si>
    <t>Vodka</t>
  </si>
  <si>
    <t>Beluga Vodka</t>
  </si>
  <si>
    <t>Grey Goose</t>
  </si>
  <si>
    <t xml:space="preserve">Belvedere </t>
  </si>
  <si>
    <t xml:space="preserve">Beluga Gold </t>
  </si>
  <si>
    <t xml:space="preserve">Absolute vodka </t>
  </si>
  <si>
    <t>Whiskey</t>
  </si>
  <si>
    <t>The Macallan 12 Double cask</t>
  </si>
  <si>
    <t>The Macallan 15 Double cask</t>
  </si>
  <si>
    <t>The Macallan 12 Sherry Oak</t>
  </si>
  <si>
    <t>The Macallan 18 Sherry Oak</t>
  </si>
  <si>
    <t>The Macallan 25 Fine oak</t>
  </si>
  <si>
    <t>The Macallan Harmony Amber Meadow</t>
  </si>
  <si>
    <t>Dalmore 18</t>
  </si>
  <si>
    <t>Glenfiddich 15</t>
  </si>
  <si>
    <t>Glenfiddich 21</t>
  </si>
  <si>
    <t>JW -Blue label</t>
  </si>
  <si>
    <t>JW - Black label</t>
  </si>
  <si>
    <t>Jack Daniel's</t>
  </si>
  <si>
    <t>Liqueurs</t>
  </si>
  <si>
    <t>Amaretto Disaronno</t>
  </si>
  <si>
    <t>Baileys</t>
  </si>
  <si>
    <t>Chambord</t>
  </si>
  <si>
    <t>Cointreau</t>
  </si>
  <si>
    <t>Drambuie</t>
  </si>
  <si>
    <t xml:space="preserve">De Kuyper Crème De Café </t>
  </si>
  <si>
    <t>De Kuyper Crème De Cassis</t>
  </si>
  <si>
    <t>De Kuyper Crème De Menthe Green</t>
  </si>
  <si>
    <t>De Kuyper Kwai Feh Lychee Liqueur</t>
  </si>
  <si>
    <t>Fernet Branca</t>
  </si>
  <si>
    <t>Frangelico</t>
  </si>
  <si>
    <t xml:space="preserve">Grand Marnier Cordon Rouge </t>
  </si>
  <si>
    <t>Jagermeister</t>
  </si>
  <si>
    <t xml:space="preserve">Kahlua </t>
  </si>
  <si>
    <t>Midori</t>
  </si>
  <si>
    <t>Molinari Sambuca Extra</t>
  </si>
  <si>
    <t xml:space="preserve">Molinari Sambuca Caffe </t>
  </si>
  <si>
    <t>Pimms</t>
  </si>
  <si>
    <t>Tia Maria</t>
  </si>
  <si>
    <t>Passoa</t>
  </si>
  <si>
    <t xml:space="preserve">Aperol </t>
  </si>
  <si>
    <t>Campari</t>
  </si>
  <si>
    <t>Martini Bianco</t>
  </si>
  <si>
    <t xml:space="preserve">Martini Extra Dry </t>
  </si>
  <si>
    <t>Martini Rosso</t>
  </si>
  <si>
    <t xml:space="preserve">Limoncello Villa Massa </t>
  </si>
  <si>
    <t>Galliano</t>
  </si>
  <si>
    <t xml:space="preserve">Patron XO café coffee liquor </t>
  </si>
  <si>
    <t>St.Germain Elderflower Liqueur</t>
  </si>
  <si>
    <t xml:space="preserve">De Kuper Blue Curacao </t>
  </si>
  <si>
    <t>Peachtree Boudier (Peach Liqueur)</t>
  </si>
  <si>
    <t>Triple sec</t>
  </si>
  <si>
    <t>Bombay Sapphire</t>
  </si>
  <si>
    <t>Champagne</t>
  </si>
  <si>
    <t>Ruinart Brut</t>
  </si>
  <si>
    <t>Ruinart Blanc de Blancs</t>
  </si>
  <si>
    <t>Piper-Heidsieck Essentiel Blanc De Blancs</t>
  </si>
  <si>
    <t>Dom Perignon 2013</t>
  </si>
  <si>
    <t>Moët &amp; Chandon Ice Imperial</t>
  </si>
  <si>
    <t>Champagne Les Murgiers Brut Nature</t>
  </si>
  <si>
    <t>Champagne Rare 2013</t>
  </si>
  <si>
    <t>Other sparkling wines</t>
  </si>
  <si>
    <t>Bepin de Eto Prosecco (or comparable)</t>
  </si>
  <si>
    <t>Vallformosa Classic Cava Brut (or comparable)</t>
  </si>
  <si>
    <t>Ruinart Rosé</t>
  </si>
  <si>
    <t>Canti Prosecco Rosé (or comparable)</t>
  </si>
  <si>
    <t>Rosé Wine</t>
  </si>
  <si>
    <t>Whispering Angel</t>
  </si>
  <si>
    <t>Bernardus Rosé</t>
  </si>
  <si>
    <t>Domaine Ott, Chateau de Selle</t>
  </si>
  <si>
    <t>Chateau Minuty 281</t>
  </si>
  <si>
    <t>Minuty M</t>
  </si>
  <si>
    <t>Miraval</t>
  </si>
  <si>
    <t>White Wine - Spain</t>
  </si>
  <si>
    <t>White Wine - France</t>
  </si>
  <si>
    <t>White wine - Other countries</t>
  </si>
  <si>
    <t>Red Wine - France</t>
  </si>
  <si>
    <t>Red Wine - Italy</t>
  </si>
  <si>
    <t>Ampeleia | Cabernet Franc</t>
  </si>
  <si>
    <t>Villa Spinosa - Amarone Classico | Corvina, Corvinone &amp; Rondinella</t>
  </si>
  <si>
    <t>Aldo Conterno - Barolo ’Bussia’ | Nebbiolo</t>
  </si>
  <si>
    <t>P. Colla - Barolo ’Bussia Dardi le Rose’ | Nebbiolo</t>
  </si>
  <si>
    <t>P. Colla - Barbera d’Alba ’Costa Bruna’ | Barbera</t>
  </si>
  <si>
    <t>Sassicaia Bolgheri | Cabernet Franc &amp; Cabernet Sauvignon</t>
  </si>
  <si>
    <t>David &amp; Nadia | South-Africa | Chenin Blanc</t>
  </si>
  <si>
    <t>Ried Pletzengraben 1ÖWT | Austria | Grüner Veltliner</t>
  </si>
  <si>
    <t>Knebel GG Winningen Röttgen | Germany | Riesling</t>
  </si>
  <si>
    <t>Main Divide | New Zealand | Sauvignon Blanc</t>
  </si>
  <si>
    <t>Colterenzio Schreckbichl - Lafóa | Italy | Sauvignon Blanc</t>
  </si>
  <si>
    <t>Colterenzio Schreckbichl - Lafóa | Italy | Chardonnay</t>
  </si>
  <si>
    <t>Fabien Duveau - ‘Les Hauts Poyeux‘ | Cabernet Franc</t>
  </si>
  <si>
    <t>JM Stephan - ’Les Binardes’ | Syrah &amp; Viognier</t>
  </si>
  <si>
    <t>Barret - Cornas ’Brise Cailloux’ | Syrah</t>
  </si>
  <si>
    <t>Chateau Palmer - Alter Ego | Bordeaux | Cabernet Sauvignon, Merlot &amp; Petit Verdot</t>
  </si>
  <si>
    <t>Château Giscours Margaux 3rd Grand Cru Classé | Bordeaux | Cabernet Sauvignon &amp; Merlot</t>
  </si>
  <si>
    <t>Red Wine - Spain</t>
  </si>
  <si>
    <t>Olivier Rivière - Gabaxo | Rioja | Garnacha, Graciano &amp; Tempranillo</t>
  </si>
  <si>
    <t>Olivier Rivière - Ganko | Rioja | Garnacha &amp; Mazuelo</t>
  </si>
  <si>
    <t>Vega Sicilia Valbuena 5º | Malbec, Merlot &amp; Tempranillo</t>
  </si>
  <si>
    <t>Portal del Priorat / Alfredo Arribas | Carignan, Syrah, Mouvredre, Touriga N &amp; Cabernet S.</t>
  </si>
  <si>
    <t>Vega Sicilia Unico | Cabernet Sauvignon &amp; Tempranillo</t>
  </si>
  <si>
    <t>V. Mentridana - Las Uvas de la Ira | Grenache Noir</t>
  </si>
  <si>
    <t>La Bastid | Rioja | Malvasia &amp; Grenache blanc</t>
  </si>
  <si>
    <t>Belondrade Y Lurton | Rueda | Verdejo</t>
  </si>
  <si>
    <t>Xion |Rias Baixas | Albariño</t>
  </si>
  <si>
    <t>Mirando al Sur | Rioja | Viura</t>
  </si>
  <si>
    <t>Attis Nana | Rias Baixas | Albariño</t>
  </si>
  <si>
    <t>Attis Lías Finas | Rias Baixas | Albariño</t>
  </si>
  <si>
    <t>Sancerre Blanc ‘Roc de l’Abbaye’ | Sauvignon Blanc</t>
  </si>
  <si>
    <t>Jean Dauvissat Père &amp; Fils | Chablis ‘Héritage’ | Chardonnay</t>
  </si>
  <si>
    <t>Jean-Paul &amp; Benoît Droin | Chablis | Chardonnay</t>
  </si>
  <si>
    <t>Château De Beauregard | Pouilly-Fuissé | Chardonnay</t>
  </si>
  <si>
    <t>Château Guiraud | Bordeaux | Semillon &amp; Sauvignon blanc</t>
  </si>
  <si>
    <t>Pattes Loup | Chablis | Chardonnay</t>
  </si>
  <si>
    <t>Domaine Jean-Marc Pillot | Chassagne-Montrachet 1e Cru ’Morgeot’ | Chardonnay</t>
  </si>
  <si>
    <t>Paul Pernot | Puligny-Montrachet 1er Cru - Clos de la Garenne | Chardonnay</t>
  </si>
  <si>
    <t>Domaine Coche-Dury | Burgunduy | Chardonnay</t>
  </si>
  <si>
    <t>Domaine Berthelemot | Meursault | Chardonnay</t>
  </si>
  <si>
    <t>Domaine Berthelemot | ‘Corton-Charlemagne Grand Cru’ | Chardonnay</t>
  </si>
  <si>
    <t>Normal pilsner / lager</t>
  </si>
  <si>
    <t>Low gluten beer</t>
  </si>
  <si>
    <t>Quantity x Volume</t>
  </si>
  <si>
    <t>Sapporo | Japan | 4.7%</t>
  </si>
  <si>
    <t>Corona | Mexico | 4.5%</t>
  </si>
  <si>
    <t>Hoegaarden | Belgium | 4.9%</t>
  </si>
  <si>
    <t>Bavaria Gluten free beer</t>
  </si>
  <si>
    <t>24 x 0,33l</t>
  </si>
  <si>
    <t>24 x 0,25l</t>
  </si>
  <si>
    <t>Stella Artois | Belgium | 5.2%</t>
  </si>
  <si>
    <t>24 x 0,3l</t>
  </si>
  <si>
    <t>Bud | USA | 5%</t>
  </si>
  <si>
    <t>Heineken | The Netherlands | 5%</t>
  </si>
  <si>
    <t>Guinness Draught | Ireland | 4.2%</t>
  </si>
  <si>
    <t>Guinness Original | Ireland | 4.2%</t>
  </si>
  <si>
    <t>IPA</t>
  </si>
  <si>
    <t>Heineken Silver | The Netherlands | 4%</t>
  </si>
  <si>
    <t>Bud light | USA | 3.2%</t>
  </si>
  <si>
    <t>Low alcohol beer (≤ 4%)</t>
  </si>
  <si>
    <r>
      <rPr>
        <b/>
        <u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 xml:space="preserve"> x 0,355l</t>
    </r>
  </si>
  <si>
    <t>Stone IPA | USA | 6.9%</t>
  </si>
  <si>
    <t xml:space="preserve">White beer </t>
  </si>
  <si>
    <t>Product request</t>
  </si>
  <si>
    <t>Total order value</t>
  </si>
  <si>
    <t>Total wine value</t>
  </si>
  <si>
    <t>Total beer value</t>
  </si>
  <si>
    <t>Impossible Drinks Quotation</t>
  </si>
  <si>
    <t>Total cost</t>
  </si>
  <si>
    <t>Total Special request value</t>
  </si>
  <si>
    <t>Yes</t>
  </si>
  <si>
    <t>No</t>
  </si>
  <si>
    <t>Accepted by client? (Yes/No)</t>
  </si>
  <si>
    <t>Water - Plastic bottles</t>
  </si>
  <si>
    <t>24 x 0,5l</t>
  </si>
  <si>
    <r>
      <rPr>
        <b/>
        <u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 xml:space="preserve"> x 1l</t>
    </r>
  </si>
  <si>
    <r>
      <rPr>
        <b/>
        <u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 xml:space="preserve"> x 1,5l</t>
    </r>
  </si>
  <si>
    <t>Water - Glass bottles</t>
  </si>
  <si>
    <r>
      <rPr>
        <b/>
        <u/>
        <sz val="11"/>
        <color theme="1"/>
        <rFont val="Calibri"/>
        <family val="2"/>
        <scheme val="minor"/>
      </rPr>
      <t>20</t>
    </r>
    <r>
      <rPr>
        <b/>
        <sz val="11"/>
        <color theme="1"/>
        <rFont val="Calibri"/>
        <family val="2"/>
        <scheme val="minor"/>
      </rPr>
      <t xml:space="preserve"> x 0,33l</t>
    </r>
  </si>
  <si>
    <r>
      <rPr>
        <b/>
        <u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 xml:space="preserve"> x 0,75l</t>
    </r>
  </si>
  <si>
    <t>24 x 0,2l</t>
  </si>
  <si>
    <t>28 x 0,2l</t>
  </si>
  <si>
    <t>Naturfrisk Lemonade</t>
  </si>
  <si>
    <r>
      <rPr>
        <b/>
        <u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 xml:space="preserve"> x 0,25l</t>
    </r>
  </si>
  <si>
    <t>Coconut water</t>
  </si>
  <si>
    <t>Fever Tree  Mediterranean tonic</t>
  </si>
  <si>
    <t>Fever Tree Indian tonic</t>
  </si>
  <si>
    <t xml:space="preserve">Fever Tree Parkling pink grapefruit </t>
  </si>
  <si>
    <t>Fever Tree Ginger Beer</t>
  </si>
  <si>
    <t>Fever Tree Ginger Ale</t>
  </si>
  <si>
    <t>Fever tree soda water</t>
  </si>
  <si>
    <t>Total Softdrinks value</t>
  </si>
  <si>
    <t>Client comments</t>
  </si>
  <si>
    <t xml:space="preserve">Bio Apple Juice (100% Apple juice) </t>
  </si>
  <si>
    <t xml:space="preserve">Apple Juice </t>
  </si>
  <si>
    <t>Bio Orange Juice (100% orange juice)</t>
  </si>
  <si>
    <t xml:space="preserve">Orange Juice </t>
  </si>
  <si>
    <r>
      <rPr>
        <i/>
        <sz val="11"/>
        <color theme="1"/>
        <rFont val="Calibri"/>
        <family val="2"/>
        <scheme val="minor"/>
      </rPr>
      <t>Royal Club</t>
    </r>
    <r>
      <rPr>
        <sz val="11"/>
        <color theme="1"/>
        <rFont val="Calibri"/>
        <family val="2"/>
        <scheme val="minor"/>
      </rPr>
      <t xml:space="preserve"> Orange juice - small glass bottles</t>
    </r>
  </si>
  <si>
    <t xml:space="preserve">Mango Juice </t>
  </si>
  <si>
    <t xml:space="preserve">Lychee Juice </t>
  </si>
  <si>
    <t xml:space="preserve">Coconut water </t>
  </si>
  <si>
    <t>Red berries / red fruit juice</t>
  </si>
  <si>
    <t xml:space="preserve">Pineapple juice  </t>
  </si>
  <si>
    <t>Tropical juice</t>
  </si>
  <si>
    <t xml:space="preserve">Pink grapefruit juice  </t>
  </si>
  <si>
    <r>
      <rPr>
        <i/>
        <sz val="11"/>
        <color theme="1"/>
        <rFont val="Calibri"/>
        <family val="2"/>
        <scheme val="minor"/>
      </rPr>
      <t>Ocean Spray</t>
    </r>
    <r>
      <rPr>
        <sz val="11"/>
        <color theme="1"/>
        <rFont val="Calibri"/>
        <family val="2"/>
        <scheme val="minor"/>
      </rPr>
      <t xml:space="preserve"> Cranberry Juice</t>
    </r>
  </si>
  <si>
    <t xml:space="preserve">Pomegranate juice </t>
  </si>
  <si>
    <t xml:space="preserve">Cramberry juice  </t>
  </si>
  <si>
    <t xml:space="preserve">Purple carrot juice  </t>
  </si>
  <si>
    <t xml:space="preserve">Mixed veggies juice  </t>
  </si>
  <si>
    <t>15 x 0,2l</t>
  </si>
  <si>
    <t xml:space="preserve">Multivitamin juice </t>
  </si>
  <si>
    <t>Multivitamin juice premium</t>
  </si>
  <si>
    <t xml:space="preserve">Antioxidant juice  </t>
  </si>
  <si>
    <t>Tomato Juice</t>
  </si>
  <si>
    <t>Juices</t>
  </si>
  <si>
    <t>Monin Cherry syrup</t>
  </si>
  <si>
    <t xml:space="preserve">Monin sugar cane </t>
  </si>
  <si>
    <t xml:space="preserve">Monin violette syrup </t>
  </si>
  <si>
    <t xml:space="preserve">Monin pamplemousse rose syrup </t>
  </si>
  <si>
    <t xml:space="preserve">Monin elderflower syrup </t>
  </si>
  <si>
    <t xml:space="preserve">Monin grenadine syrup </t>
  </si>
  <si>
    <t xml:space="preserve">Monin raspberry syrup </t>
  </si>
  <si>
    <t xml:space="preserve">Monin strawberry syrup </t>
  </si>
  <si>
    <t xml:space="preserve">Monin lychee syrup </t>
  </si>
  <si>
    <t xml:space="preserve">Monin orgeat syrup </t>
  </si>
  <si>
    <t xml:space="preserve">Monin peach syrup </t>
  </si>
  <si>
    <t>Monin Anise</t>
  </si>
  <si>
    <t>Monin Rose</t>
  </si>
  <si>
    <t>Fabbri cherry syrup</t>
  </si>
  <si>
    <t>Total syrup value</t>
  </si>
  <si>
    <t>(Excluding VAT and shipping)</t>
  </si>
  <si>
    <t>Client company name</t>
  </si>
  <si>
    <t>VAT Nummer (if applicable)</t>
  </si>
  <si>
    <t>Prefered delivery date</t>
  </si>
  <si>
    <t>Yacht charter start date</t>
  </si>
  <si>
    <t>Contact person name</t>
  </si>
  <si>
    <t xml:space="preserve">Contact person phone </t>
  </si>
  <si>
    <t>Street</t>
  </si>
  <si>
    <t>ZIP code</t>
  </si>
  <si>
    <t>City</t>
  </si>
  <si>
    <t>Country</t>
  </si>
  <si>
    <t>Order value summary</t>
  </si>
  <si>
    <t>Spiritis</t>
  </si>
  <si>
    <t>Wine</t>
  </si>
  <si>
    <t>Beer</t>
  </si>
  <si>
    <t>Soft drinks</t>
  </si>
  <si>
    <t>Syrup</t>
  </si>
  <si>
    <t>Special requests</t>
  </si>
  <si>
    <t>Total spirits value</t>
  </si>
  <si>
    <t>Total juices value</t>
  </si>
  <si>
    <t>Shipping /order deadlines</t>
  </si>
  <si>
    <t>Client contact person name</t>
  </si>
  <si>
    <t>Billing information</t>
  </si>
  <si>
    <t>Shipping information (if different than billing information)</t>
  </si>
  <si>
    <t xml:space="preserve">Yacht name </t>
  </si>
  <si>
    <t xml:space="preserve">Client contact phone </t>
  </si>
  <si>
    <t xml:space="preserve">Client contact e-mail </t>
  </si>
  <si>
    <t>Monin brand</t>
  </si>
  <si>
    <t>Fabbri brand</t>
  </si>
  <si>
    <t>Order ID</t>
  </si>
  <si>
    <t>(+)</t>
  </si>
  <si>
    <t>Order instructions -General tab</t>
  </si>
  <si>
    <t>Order instructions - products tabs</t>
  </si>
  <si>
    <t>Delivery conditions</t>
  </si>
  <si>
    <t>Only fill in the blue cells.</t>
  </si>
  <si>
    <t>Fill in the quantities on the left in every tab.</t>
  </si>
  <si>
    <t>All prices are excluding shipping and VAT.</t>
  </si>
  <si>
    <t>You can provide comments per products on the right side on every product line.</t>
  </si>
  <si>
    <t>Shipping costs</t>
  </si>
  <si>
    <t>Leverancier</t>
  </si>
  <si>
    <t xml:space="preserve">Antica black sambuca </t>
  </si>
  <si>
    <t>Piet</t>
  </si>
  <si>
    <t>Anker</t>
  </si>
  <si>
    <t>Voorraad</t>
  </si>
  <si>
    <t>D-vine</t>
  </si>
  <si>
    <t>Topdrinks</t>
  </si>
  <si>
    <t>Maxxium</t>
  </si>
  <si>
    <t>Alcohol free spirits</t>
  </si>
  <si>
    <t>Rumamis Alcohol free rum (dark)</t>
  </si>
  <si>
    <t>ISH Mexican Agave Spirit Acohol free tequila</t>
  </si>
  <si>
    <t>Sligro</t>
  </si>
  <si>
    <t>Piet?</t>
  </si>
  <si>
    <t>Kantinewinkel</t>
  </si>
  <si>
    <t>Hanos</t>
  </si>
  <si>
    <t>Besteld?</t>
  </si>
  <si>
    <t xml:space="preserve">EKO Plaza </t>
  </si>
  <si>
    <t>Compliment.nl</t>
  </si>
  <si>
    <t>Vitalabo.nl</t>
  </si>
  <si>
    <t>Streekproductenwinkel</t>
  </si>
  <si>
    <t>AH</t>
  </si>
  <si>
    <t>De Online drogist</t>
  </si>
  <si>
    <t>Artikelnummer</t>
  </si>
  <si>
    <t>https://www.ekoplaza.nl/nl/producten/product/rood-fruitsap-0001145603?gad_source=1&amp;gclid=Cj0KCQjwpNuyBhCuARIsANJqL9MOH1sl5AodUvdJm7FooQlt5MMesky6DFI0hel47G7J-kCD1AYNCz0aAu7SEALw_wcB</t>
  </si>
  <si>
    <t>https://www.vitalabo.nl/alnatura/biologische-roze-grapefruitsap?sai=32253&amp;gad_source=1&amp;gclid=Cj0KCQjwpNuyBhCuARIsANJqL9ONsuVci_LKCA7RiFcDX_mScepYzxeo9JbGWZRoEnuLeZ_3FH8Hdi4aAvqGEALw_wcB</t>
  </si>
  <si>
    <t>https://www.compliment.nl/product/ocean-spray-cranberry-juice-1-liter/?gad_source=1&amp;gclid=Cj0KCQjwpNuyBhCuARIsANJqL9PAn1ymo5RDm20LygjEe-VKu2fjS42na5cZ84E-iVY_bG9x1VcBie4aAtMBEALw_wcB</t>
  </si>
  <si>
    <t>https://streekproducten-winkel.nl/product/oersap-paarse-wortel-075-liter/</t>
  </si>
  <si>
    <t>https://www.ah.nl/producten/product/wi386612/ah-multivitamine-ace</t>
  </si>
  <si>
    <t>https://www.ekoplaza.nl/nl/producten/product/multi-vruchtensap-0001148452?gad_source=1&amp;gclid=Cj0KCQjwpNuyBhCuARIsANJqL9P6t72K3FYQq-twYyoFcHru9trdbGriKRUlYiAb-BmGauEpCGvth1waAhMJEALw_wcB</t>
  </si>
  <si>
    <t>https://www.deonlinedrogist.nl/drogist/rabenhorst-antiox-multivruchtensap-voordeelverpakking-6x750ml.htm?_gl=1*25m05p*_up*MQ..&amp;gclid=Cj0KCQjwpNuyBhCuARIsANJqL9MZmnN-AguKpdTD1fz0s1YMof-I87DCAo2P9FOdmOBXxjWRGAsmR5kaAvsDEALw_wcB</t>
  </si>
  <si>
    <t>-</t>
  </si>
  <si>
    <t>FoodworldXL</t>
  </si>
  <si>
    <t>https://www.alleenitaliaanseproducten.nl/beers_and_drinks/fabbri/10857-sciroppo-fabbri-tamarindo-mixybar.html</t>
  </si>
  <si>
    <t>Leverancier?</t>
  </si>
  <si>
    <t>x</t>
  </si>
  <si>
    <t>Total including VAT (only private clients)</t>
  </si>
  <si>
    <t>Invoice number</t>
  </si>
  <si>
    <t>Product volume (E.g. 24-pack)</t>
  </si>
  <si>
    <t>Fill in like dd-mm-yyyy</t>
  </si>
  <si>
    <t xml:space="preserve">Cachaca </t>
  </si>
  <si>
    <t>Drank.nl</t>
  </si>
  <si>
    <t>Tanqueray gin 0.0</t>
  </si>
  <si>
    <t>Drankgigant.nl</t>
  </si>
  <si>
    <t>Drankdozijn.nl</t>
  </si>
  <si>
    <t>Topdrinks.nl</t>
  </si>
  <si>
    <t xml:space="preserve">Sweet En Sour </t>
  </si>
  <si>
    <t>Pueblo Tamarinde syrup</t>
  </si>
  <si>
    <t>Finest Call brand</t>
  </si>
  <si>
    <t>Pueblo brand</t>
  </si>
  <si>
    <t>https://nl.pit-pit.com/products/kokoswater-natuur?variant=40531159777488&amp;campaignid=18910138927&amp;adgroupid=&amp;keyword=&amp;placement=&amp;pageposition=&amp;utm_source=google&amp;utm_medium=cpc&amp;utm_campaign=nlnl_pmax&amp;gad_source=1&amp;gclid=Cj0KCQjw6uWyBhD1ARIsAIMcADr65-nVGwai_HkPdr0McbI2sRQVDDlZMc78WWB3tQ7eRg4kjdQ11PoaAsxkEALw_wcB</t>
  </si>
  <si>
    <t>https://nl.pit-pit.com/products/kokosdrink-bio</t>
  </si>
  <si>
    <t>Coconut milk drink (lactose free)</t>
  </si>
  <si>
    <r>
      <rPr>
        <b/>
        <u/>
        <sz val="11"/>
        <color theme="1"/>
        <rFont val="Calibri"/>
        <family val="2"/>
        <scheme val="minor"/>
      </rPr>
      <t>6</t>
    </r>
    <r>
      <rPr>
        <b/>
        <sz val="11"/>
        <color theme="1"/>
        <rFont val="Calibri"/>
        <family val="2"/>
        <scheme val="minor"/>
      </rPr>
      <t xml:space="preserve"> x 1l</t>
    </r>
  </si>
  <si>
    <r>
      <rPr>
        <b/>
        <u/>
        <sz val="11"/>
        <color theme="1"/>
        <rFont val="Calibri"/>
        <family val="2"/>
        <scheme val="minor"/>
      </rPr>
      <t>12</t>
    </r>
    <r>
      <rPr>
        <b/>
        <sz val="11"/>
        <color theme="1"/>
        <rFont val="Calibri"/>
        <family val="2"/>
        <scheme val="minor"/>
      </rPr>
      <t xml:space="preserve"> x 0,33l</t>
    </r>
  </si>
  <si>
    <t>https://nl.pit-pit.com/products/kokoswater-natuur?variant=40531157778640&amp;campaignid=18910138927&amp;adgroupid=&amp;keyword=&amp;placement=&amp;pageposition=&amp;utm_source=google&amp;utm_medium=cpc&amp;utm_campaign=nlnl_pmax&amp;gad_source=1&amp;gclid=Cj0KCQjw6uWyBhD1ARIsAIMcADr65-nVGwai_HkPdr0McbI2sRQVDDlZMc78WWB3tQ7eRg4kjdQ11PoaAsxkEALw_wcB</t>
  </si>
  <si>
    <t>Delivery conditions are also added to the invoice mail.</t>
  </si>
  <si>
    <t>See the last tabs for terms and conditions</t>
  </si>
  <si>
    <t>GENERAL TERMS AND CONDITIONS IMPOSSIBLE DRINKS B.V. April 12th 2023</t>
  </si>
  <si>
    <t>1. General:</t>
  </si>
  <si>
    <t>a) Impossible Drinks B.V. (hereafter also: “ID”) is a private company with limited liability under</t>
  </si>
  <si>
    <t>Dutch law. ID is active as whole seller and service provider for the maritime and hospitality</t>
  </si>
  <si>
    <t>business.</t>
  </si>
  <si>
    <t>b) When performing its orders, ID only acts on behalf of- and for account of its Principal. ID is</t>
  </si>
  <si>
    <t>allowed to instruct third parties to execute its orders. Without further consultation of its</t>
  </si>
  <si>
    <t>Principal, ID is allowed to agree to any general terms and conditions, including limitations of</t>
  </si>
  <si>
    <t>liability, as used by these third parties.</t>
  </si>
  <si>
    <t>c) These general terms and conditions are applicable to all orders of ID. Any other general</t>
  </si>
  <si>
    <t>terms and conditions as used by the Principal are herewith explicitly rejected.</t>
  </si>
  <si>
    <t>2. The order:</t>
  </si>
  <si>
    <t>a) An agreement (hereafter also: “order”) between ID and its Principal is only effectuated when</t>
  </si>
  <si>
    <t>ID confirms the order in a written order confirmation. “Principal” is understood to</t>
  </si>
  <si>
    <t>encompass the actual person placing the order, as well as the entity/natural person on</t>
  </si>
  <si>
    <t>whose behalf the order is placed, regardless the legal relationship between these parties,</t>
  </si>
  <si>
    <t>whether it is as agent, direct representative or any different relationship whatsoever.</t>
  </si>
  <si>
    <t>b) All quotations made by ID are without any obligation on their part and their pricing and/or</t>
  </si>
  <si>
    <t>samples are merely indicative. Final prices will only be established upon invoicing by ID. Small</t>
  </si>
  <si>
    <t>and usual deviations in size or weight do not compromise the conformity of the order.</t>
  </si>
  <si>
    <t>c) The Principal is obliged to inform ID on all possible applicable laws and regulations, licensing,</t>
  </si>
  <si>
    <t>custom formalities etc. seeing to the order and its delivery location. Extra costs incurred by</t>
  </si>
  <si>
    <t>the lack of (correct) information is for the Principal’s account.</t>
  </si>
  <si>
    <t>d) An order can only be cancelled if the cancellation is received by ID via e-mail before the sixth</t>
  </si>
  <si>
    <t>day before the expected date of delivery as indicated by the order confirmation and payment</t>
  </si>
  <si>
    <t>of 10 percent of the invoice value of the relevant order.</t>
  </si>
  <si>
    <t>e) Regardless the above under (d), the Principal is always obligated to pay costs made for</t>
  </si>
  <si>
    <t>import/export documentation, licenses, insurances, custom formalities etc.</t>
  </si>
  <si>
    <t>3. Delivery:</t>
  </si>
  <si>
    <t>a) ID strives to deliver the order on the day as indicated in the order confirmation. This date of</t>
  </si>
  <si>
    <t>delivery is only indicative unless explicitly agreed otherwise in writing.</t>
  </si>
  <si>
    <t>The date of delivery is based on all relevant circumstances as known on the moment that ID</t>
  </si>
  <si>
    <t>confirms the order. When these circumstances change, regardless the cause thereto, after</t>
  </si>
  <si>
    <t>the order is confirmed, ID may unilaterally reasonably change the date of delivery.</t>
  </si>
  <si>
    <t>Unless agreed otherwise, WSY is allowed to deliver the order in separate and partial</t>
  </si>
  <si>
    <t>deliveries. ID does not take back (parts of) the order unless WSY agreed thereto in writing.</t>
  </si>
  <si>
    <t>Extra costs incurred by taking back (parts of) the order are exclusively for account of the</t>
  </si>
  <si>
    <t>Principal. The day value of the goods, but never higher than the invoice value, will be</t>
  </si>
  <si>
    <t>credited to the Principal.</t>
  </si>
  <si>
    <t>b) Delivery of the order takes place on the location (“delivery location”) as specified in the order</t>
  </si>
  <si>
    <t>confirmation. The Principal is responsible for the availability and accessibility of the delivery</t>
  </si>
  <si>
    <t>location, as well as for any relevant formalities.</t>
  </si>
  <si>
    <t>Extra costs incurred by the (temporarily) impossibility of delivery by ID and/or receiving the</t>
  </si>
  <si>
    <t>delivery by the Principal on the relevant delivery location, regardless the cause thereto, are</t>
  </si>
  <si>
    <t>for the Principals account. These extra costs include, amongst others, parking costs,</t>
  </si>
  <si>
    <t>demurrage, transshipment, storage and refrigeration of the goods.</t>
  </si>
  <si>
    <t>When (part of) the order is not accepted and received within due time, ID is entitled to, in</t>
  </si>
  <si>
    <t>view of mitigating damages, take back (part of) the goods, to sell off the goods for expense</t>
  </si>
  <si>
    <t>and risk of the Principal or to depose of the goods otherwise.</t>
  </si>
  <si>
    <t>c) ID has full freedom to either transport the order themselves or to outsource the transport to</t>
  </si>
  <si>
    <t>a third party. ID has full freedom in choosing the mode of transport. When the transport is</t>
  </si>
  <si>
    <t>carried out by a third party, ID has completely fulfilled its delivery obligations and the order is</t>
  </si>
  <si>
    <t>considered delivered when the order is presented to the forwarder/carrier on ID’s premises.</t>
  </si>
  <si>
    <t>d) ID will diligently pack the order. When the order is subject to additional packing</t>
  </si>
  <si>
    <t>requirements due to possible applicable law and regulations, transport requirements or</t>
  </si>
  <si>
    <t>delivery location, extra costs thereto are for Principal’s account.</t>
  </si>
  <si>
    <t>ID is not obliged to take packing materials back, regardless whether this is re-useable or not.</t>
  </si>
  <si>
    <t>When ID agrees to take back packing materials, extra costs thereto are for Principals’</t>
  </si>
  <si>
    <t>account.</t>
  </si>
  <si>
    <t>4. Reservation of Ownership:</t>
  </si>
  <si>
    <t>a) After delivery, ID remains owner of the goods as long as the Principal has not fulfilled his</t>
  </si>
  <si>
    <t>obligations under the order, fails to fulfill his obligations or is expected to fail same under the</t>
  </si>
  <si>
    <t>order, previous orders or any other obligations forthcoming from such failure, such as</t>
  </si>
  <si>
    <t>damages, penalties, interest and costs.</t>
  </si>
  <si>
    <t>Regardless the reservation of ownership, after receipt of the order the Principal is fully liable</t>
  </si>
  <si>
    <t>for any damage to the order. The Principal is obliged to properly care for, store and insure</t>
  </si>
  <si>
    <t>the order, whilst assuring that the order remains separately identifiable as property of ID.</t>
  </si>
  <si>
    <t>b) The Principal is allowed to, within his normal business activities, sell and deliver (parts of) the</t>
  </si>
  <si>
    <t>order to third parties, but without prejudice to ID’s reservation of ownership and with the</t>
  </si>
  <si>
    <t>express notification thereof to said third parties.</t>
  </si>
  <si>
    <t>5. Payment:</t>
  </si>
  <si>
    <t>a) The Principal is obliged to pay within the period as set out in the order confirmation. The</t>
  </si>
  <si>
    <t>Principal is not allowed to set off any payments against any (alleged) claim on ID.</t>
  </si>
  <si>
    <t>b) Cash payments shall be deemed in the first place to have been made on account of nonpreferential</t>
  </si>
  <si>
    <t>debts, regardless of whether any other instructions were given at the time of</t>
  </si>
  <si>
    <t>payment.</t>
  </si>
  <si>
    <t>c) When payment is overdue, ID will resort to legal proceedings or other means to ensure</t>
  </si>
  <si>
    <t>payment. The amount of the total claim will be increased by 10% for clerical expenses, while</t>
  </si>
  <si>
    <t>the legal and other costs shall be borne by the Principal up to the amount paid by or due</t>
  </si>
  <si>
    <t>from ID.</t>
  </si>
  <si>
    <t>d) When the Principal does not pay within the period as set out in the order confirmation, ID is</t>
  </si>
  <si>
    <t>entitled to claim for the legal interest as per art. 6:119 or 6:119a Dutch Civil Code.</t>
  </si>
  <si>
    <t>e) In the event of cancellation or dissolution of the contract, all claims of ID, including future</t>
  </si>
  <si>
    <t>claims, shall become due and payable forthwith and in full. All claims shall be due and</t>
  </si>
  <si>
    <t>payable forthwith and in full in any case, if:</t>
  </si>
  <si>
    <t>i. the Principal is involuntarily wound up;</t>
  </si>
  <si>
    <t>ii. the Principal applies for suspension of payment or otherwise loses the unrestricted</t>
  </si>
  <si>
    <t>disposition over his assets;</t>
  </si>
  <si>
    <t>iii. the Principal offers a settlement to his creditors;</t>
  </si>
  <si>
    <t>iv. the Principal is in default of fulfilling any financial obligation owed to ID;</t>
  </si>
  <si>
    <t>v. ceases to trade or where the Principal is a legal entity or a corporate body if the legal</t>
  </si>
  <si>
    <t>entity or the corporate body is dissolved.</t>
  </si>
  <si>
    <t>f) The Principal is at all times obliged to indemnify ID for any amounts to be levied or</t>
  </si>
  <si>
    <t>additionally demanded by any authority in connection with the order, as well as any related</t>
  </si>
  <si>
    <t>fines imposed upon ID. This amounts are also to be reimbursed to ID if a third party called in</t>
  </si>
  <si>
    <t>by ID demands payment within the framework of the order.</t>
  </si>
  <si>
    <t>6. Liability:</t>
  </si>
  <si>
    <t>a) ID is not liable for any damage, unless the Principal proves that the damage is the result of</t>
  </si>
  <si>
    <t>gross fault or negligence of ID or its subordinates. Apart from when caused by gross fault or</t>
  </si>
  <si>
    <t>negligence of ID, ID is not liable for any damage caused by third parties called upon.</t>
  </si>
  <si>
    <t>ID is not liable for any faults/defects, or any damage caused by such fault or defect, in</t>
  </si>
  <si>
    <t>products that ID acquires from third parties. In case of such damage, WSY will strive to claim</t>
  </si>
  <si>
    <t>such damage on the party responsible. WSY is entitled to charge the Principal for the costs</t>
  </si>
  <si>
    <t>incidental thereto. If so requested by the Principal, ID will waive its claims against the third</t>
  </si>
  <si>
    <t>parties in favour of his Principal.</t>
  </si>
  <si>
    <t>b) In any case ID’s liability is limited to the total value of the total relevant order.</t>
  </si>
  <si>
    <t>c) The Principal is liable towards ID for any damage as a consequence of the incorrectness,</t>
  </si>
  <si>
    <t>inaccuracy or incompleteness of instructions and data, as well as the failure to supply, or to</t>
  </si>
  <si>
    <t>do so in time, documents and/or instructions, and fault or negligence in general on the part</t>
  </si>
  <si>
    <t>of the Principal, his servants and third parties called in or engaged by him.</t>
  </si>
  <si>
    <t>d) ID is not liable for corked/oxidized or other defects in bottles and will not compensate for</t>
  </si>
  <si>
    <t>them.</t>
  </si>
  <si>
    <t>e) The Principal indemnifies ID against third party claims connected with the damage referred</t>
  </si>
  <si>
    <t>to in the foregoing paragraph, such third parties including servants of both ID and the</t>
  </si>
  <si>
    <t>Principal.</t>
  </si>
  <si>
    <t>f) All claims against ID will be time barred by the mere lapse nine months and expire after the</t>
  </si>
  <si>
    <t>mere lapse of twelve months.</t>
  </si>
  <si>
    <t>7. Complaints:</t>
  </si>
  <si>
    <t>a. The Principal is held to, at the moment of delivery, inspect the contents of the order on visible</t>
  </si>
  <si>
    <t>defects or faults, quantity and quality. If the Principal has a complaint after aforementioned</t>
  </si>
  <si>
    <t>inspection, he is to duly inform and notify ID in writing within 12 hours after the moment of delivery.</t>
  </si>
  <si>
    <t>If the Principal fails to file any complaints within the abovementioned time period, the order is</t>
  </si>
  <si>
    <t>presumed to be delivered as per the order confirmation.</t>
  </si>
  <si>
    <t>Complaints relating to non-visible defects or faults must be duly notified to ID in writing within 12</t>
  </si>
  <si>
    <t>hours of the moment of discovery.</t>
  </si>
  <si>
    <t>Regardless the above, the Principal grants ID reasonable time to, at ID’s choice, to repair, replace or</t>
  </si>
  <si>
    <t>take back the defect or faulty goods.</t>
  </si>
  <si>
    <t>ID is not liable for any faults or defects when:</t>
  </si>
  <si>
    <t>i. the order contains used or damaged goods;</t>
  </si>
  <si>
    <t>ii. the Principal already processed the goods;</t>
  </si>
  <si>
    <t>iii. the defects or faults are result of normal wear and tear or an inherent vice.</t>
  </si>
  <si>
    <t>8. Force Majeure:</t>
  </si>
  <si>
    <t>a) To be regarded as force majeure are all circumstances which ID could not reasonably avoid</t>
  </si>
  <si>
    <t>and the consequences of which ID could not reasonably prevent.</t>
  </si>
  <si>
    <t>b) In the event of force majeure, the contract shall remain in force; ID's obligations shall,</t>
  </si>
  <si>
    <t>however, be suspended for the duration of the event of force majeure. All additional costs</t>
  </si>
  <si>
    <t>caused by force majeure, such as carriage and storage charges, warehouse or yard rentals,</t>
  </si>
  <si>
    <t>demurrage for vessels or trucks, insurance, etc., are fully for Principal’s account and will be</t>
  </si>
  <si>
    <t>paid to ID at its initial request.</t>
  </si>
  <si>
    <t>9. Final Provisions:</t>
  </si>
  <si>
    <t>a) The Principal is held to secrecy of all information he receives from ID. Sharing of any</t>
  </si>
  <si>
    <t>particular information with third parties is only allowed after the Principal received ID’s</t>
  </si>
  <si>
    <t>written consent thereto.</t>
  </si>
  <si>
    <t>b) All agreements to which these general terms and conditions apply shall be governed by</t>
  </si>
  <si>
    <t>Dutch law. Disputes between ID and its Principal can only be submitted to the competent</t>
  </si>
  <si>
    <t>court of Rotterdam, the Netherlands.</t>
  </si>
  <si>
    <t>c) The United Nations Convention on Contracts for the International Sale of Goods (C.I.S.G.) is</t>
  </si>
  <si>
    <t>not applicable, as well as any other international convention that can be excluded.</t>
  </si>
  <si>
    <t>d) If one or more provisions of these general terms and conditions are void or voidable, the</t>
  </si>
  <si>
    <t>remaining provisions will remain in full effect.</t>
  </si>
  <si>
    <t>These general terms and conditions are drafted in the Dutch language and translated to</t>
  </si>
  <si>
    <t>English. In the event of dispute concerning the content or meaning, the Dutch text will be</t>
  </si>
  <si>
    <t>binding.</t>
  </si>
  <si>
    <t xml:space="preserve">Piet </t>
  </si>
  <si>
    <t>Drankboutique</t>
  </si>
  <si>
    <t>Smaragd</t>
  </si>
  <si>
    <t>https://www.ah.nl/producten/product/wi429158/ah-granaatappelsap?gad_source=1&amp;gclid=Cj0KCQjw6uWyBhD1ARIsAIMcADqcglo4HPMELTS2gaesNl0-aMsG7zdFowiNFYCya8p4P0r_6Ppks7saAm7FEALw_wcB</t>
  </si>
  <si>
    <t>Ultimate order date (12 days before delivery date)</t>
  </si>
  <si>
    <t>Cuimed</t>
  </si>
  <si>
    <t>Ad Bibendum</t>
  </si>
  <si>
    <t>Eigen stock</t>
  </si>
  <si>
    <t>Anfors</t>
  </si>
  <si>
    <t>Monnik</t>
  </si>
  <si>
    <t>Bsb</t>
  </si>
  <si>
    <t>Anker / Piet</t>
  </si>
  <si>
    <r>
      <t>Coca Cola regular (</t>
    </r>
    <r>
      <rPr>
        <i/>
        <sz val="11"/>
        <color theme="1"/>
        <rFont val="Calibri"/>
        <family val="2"/>
        <scheme val="minor"/>
      </rPr>
      <t>glass bottles</t>
    </r>
    <r>
      <rPr>
        <sz val="11"/>
        <color theme="1"/>
        <rFont val="Calibri"/>
        <family val="2"/>
        <scheme val="minor"/>
      </rPr>
      <t>)</t>
    </r>
  </si>
  <si>
    <r>
      <t>Coca Cola zero (</t>
    </r>
    <r>
      <rPr>
        <i/>
        <sz val="11"/>
        <color theme="1"/>
        <rFont val="Calibri"/>
        <family val="2"/>
        <scheme val="minor"/>
      </rPr>
      <t>glass bottles</t>
    </r>
    <r>
      <rPr>
        <sz val="11"/>
        <color theme="1"/>
        <rFont val="Calibri"/>
        <family val="2"/>
        <scheme val="minor"/>
      </rPr>
      <t>)</t>
    </r>
  </si>
  <si>
    <r>
      <t>Sprite zero (</t>
    </r>
    <r>
      <rPr>
        <i/>
        <sz val="11"/>
        <color theme="1"/>
        <rFont val="Calibri"/>
        <family val="2"/>
        <scheme val="minor"/>
      </rPr>
      <t>glass bottles</t>
    </r>
    <r>
      <rPr>
        <sz val="11"/>
        <color theme="1"/>
        <rFont val="Calibri"/>
        <family val="2"/>
        <scheme val="minor"/>
      </rPr>
      <t>)</t>
    </r>
  </si>
  <si>
    <r>
      <t>Fanta (</t>
    </r>
    <r>
      <rPr>
        <i/>
        <sz val="11"/>
        <color theme="1"/>
        <rFont val="Calibri"/>
        <family val="2"/>
        <scheme val="minor"/>
      </rPr>
      <t>glass bottles)</t>
    </r>
  </si>
  <si>
    <t xml:space="preserve">Soft Drinks </t>
  </si>
  <si>
    <t>Coca Cola regular (cans)</t>
  </si>
  <si>
    <r>
      <t>Lipton Iced Tea Original / lemon sparkling (</t>
    </r>
    <r>
      <rPr>
        <i/>
        <sz val="11"/>
        <color theme="1"/>
        <rFont val="Calibri"/>
        <family val="2"/>
        <scheme val="minor"/>
      </rPr>
      <t>glass bottles</t>
    </r>
    <r>
      <rPr>
        <sz val="11"/>
        <color theme="1"/>
        <rFont val="Calibri"/>
        <family val="2"/>
        <scheme val="minor"/>
      </rPr>
      <t>)</t>
    </r>
  </si>
  <si>
    <r>
      <t>Lipton Iced Tea Original / lemon sparkling (</t>
    </r>
    <r>
      <rPr>
        <i/>
        <sz val="11"/>
        <color theme="1"/>
        <rFont val="Calibri"/>
        <family val="2"/>
        <scheme val="minor"/>
      </rPr>
      <t>cans)</t>
    </r>
  </si>
  <si>
    <r>
      <t>Lipton Iced Tea Green Tea (</t>
    </r>
    <r>
      <rPr>
        <i/>
        <sz val="11"/>
        <color theme="1"/>
        <rFont val="Calibri"/>
        <family val="2"/>
        <scheme val="minor"/>
      </rPr>
      <t>glass bottles</t>
    </r>
    <r>
      <rPr>
        <sz val="11"/>
        <color theme="1"/>
        <rFont val="Calibri"/>
        <family val="2"/>
        <scheme val="minor"/>
      </rPr>
      <t>)</t>
    </r>
  </si>
  <si>
    <r>
      <t>Lipton Iced Tea Green Tea (</t>
    </r>
    <r>
      <rPr>
        <i/>
        <sz val="11"/>
        <color theme="1"/>
        <rFont val="Calibri"/>
        <family val="2"/>
        <scheme val="minor"/>
      </rPr>
      <t>cans</t>
    </r>
    <r>
      <rPr>
        <sz val="11"/>
        <color theme="1"/>
        <rFont val="Calibri"/>
        <family val="2"/>
        <scheme val="minor"/>
      </rPr>
      <t>)</t>
    </r>
  </si>
  <si>
    <r>
      <t>Lipton Iced Tea Peach non-sparkling (</t>
    </r>
    <r>
      <rPr>
        <i/>
        <sz val="11"/>
        <color theme="1"/>
        <rFont val="Calibri"/>
        <family val="2"/>
        <scheme val="minor"/>
      </rPr>
      <t>glass bottles</t>
    </r>
    <r>
      <rPr>
        <sz val="11"/>
        <color theme="1"/>
        <rFont val="Calibri"/>
        <family val="2"/>
        <scheme val="minor"/>
      </rPr>
      <t>)</t>
    </r>
  </si>
  <si>
    <r>
      <t>Lipton Iced Tea Peach non-sparkling (</t>
    </r>
    <r>
      <rPr>
        <i/>
        <sz val="11"/>
        <color theme="1"/>
        <rFont val="Calibri"/>
        <family val="2"/>
        <scheme val="minor"/>
      </rPr>
      <t>cans</t>
    </r>
    <r>
      <rPr>
        <sz val="11"/>
        <color theme="1"/>
        <rFont val="Calibri"/>
        <family val="2"/>
        <scheme val="minor"/>
      </rPr>
      <t>)</t>
    </r>
  </si>
  <si>
    <t>Coca Cola zero (cans)</t>
  </si>
  <si>
    <r>
      <t>Fanta (</t>
    </r>
    <r>
      <rPr>
        <i/>
        <sz val="11"/>
        <color theme="1"/>
        <rFont val="Calibri"/>
        <family val="2"/>
        <scheme val="minor"/>
      </rPr>
      <t>cans)</t>
    </r>
  </si>
  <si>
    <t>Sprite zero (cans)</t>
  </si>
  <si>
    <r>
      <t xml:space="preserve">Schweppes lemon </t>
    </r>
    <r>
      <rPr>
        <i/>
        <sz val="11"/>
        <color theme="1"/>
        <rFont val="Calibri"/>
        <family val="2"/>
        <scheme val="minor"/>
      </rPr>
      <t>(cans)</t>
    </r>
  </si>
  <si>
    <r>
      <t>Schweppes tonic water</t>
    </r>
    <r>
      <rPr>
        <i/>
        <sz val="11"/>
        <color theme="1"/>
        <rFont val="Calibri"/>
        <family val="2"/>
        <scheme val="minor"/>
      </rPr>
      <t xml:space="preserve"> (cans)</t>
    </r>
  </si>
  <si>
    <r>
      <t>Schweppes tonic water</t>
    </r>
    <r>
      <rPr>
        <i/>
        <sz val="11"/>
        <color theme="1"/>
        <rFont val="Calibri"/>
        <family val="2"/>
        <scheme val="minor"/>
      </rPr>
      <t xml:space="preserve"> (glass bottles)</t>
    </r>
  </si>
  <si>
    <t>https://drankdirect.nl/artikel/krat-schweppes-tonic-24x25cl</t>
  </si>
  <si>
    <t>24 x 0,2</t>
  </si>
  <si>
    <t>Evian plastic bottle (S) Non-sparkling</t>
  </si>
  <si>
    <t>Evian plastic bottle (XL) Non-sparkling</t>
  </si>
  <si>
    <t>Evian glass bottle (S) Non-sparkling</t>
  </si>
  <si>
    <t>Evian glass bottle (L) Non-sparkling</t>
  </si>
  <si>
    <t>S. Pellegrino glass bottle (S) Sparkling</t>
  </si>
  <si>
    <t>S. Pellegrino glass bottle (L) Sparkling</t>
  </si>
  <si>
    <t>Acqua Panna glass bottle (S) Non-sparkling</t>
  </si>
  <si>
    <t>Acqua Panna glass bottle (L) Non-sparkling</t>
  </si>
  <si>
    <t>12 x 0,75l</t>
  </si>
  <si>
    <t>Lamy-Pillot | Chassange-Montrachet 'Les Vergers' | Chardonnay</t>
  </si>
  <si>
    <t>Lamy-Pillot | Saint - Aubin 'En Creot'  | Chardonnay</t>
  </si>
  <si>
    <t>Lamy-Pillot | Saint - Aubin 'Les Combes'  | Chardonnay</t>
  </si>
  <si>
    <t>H&amp;G Buisson | Bourgogne blanc | Chardonnay</t>
  </si>
  <si>
    <t>H&amp;G Buisson | Saint-Romain | Chardonnay</t>
  </si>
  <si>
    <t>Anker / Drankdozijn</t>
  </si>
  <si>
    <t>Contact person e-mail</t>
  </si>
  <si>
    <t>Paul Pernot Beaune Clos du Dessus des Marconnets | Burgundy | Pinot Noir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</si>
</sst>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&quot;€&quot;\ * #,##0.00_ ;_ &quot;€&quot;\ * \-#,##0.00_ ;_ &quot;€&quot;\ * &quot;-&quot;??_ ;_ @_ "/>
    <numFmt numFmtId="164" formatCode="00.00.0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E3941B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b/>
      <u/>
      <sz val="9"/>
      <color rgb="FF000000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E3941B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/>
    <xf numFmtId="0" fontId="0" fillId="2" borderId="0" xfId="0" applyFill="1"/>
    <xf numFmtId="0" fontId="2" fillId="2" borderId="0" xfId="0" applyFont="1" applyFill="1"/>
    <xf numFmtId="44" fontId="0" fillId="0" borderId="0" xfId="1" applyFont="1"/>
    <xf numFmtId="44" fontId="0" fillId="2" borderId="0" xfId="1" applyFont="1" applyFill="1"/>
    <xf numFmtId="0" fontId="0" fillId="0" borderId="0" xfId="0" applyAlignment="1">
      <alignment wrapText="1"/>
    </xf>
    <xf numFmtId="44" fontId="0" fillId="0" borderId="0" xfId="0" applyNumberFormat="1"/>
    <xf numFmtId="44" fontId="1" fillId="0" borderId="0" xfId="1" applyFont="1"/>
    <xf numFmtId="44" fontId="0" fillId="2" borderId="0" xfId="0" applyNumberFormat="1" applyFill="1"/>
    <xf numFmtId="44" fontId="2" fillId="0" borderId="0" xfId="0" applyNumberFormat="1" applyFont="1"/>
    <xf numFmtId="44" fontId="2" fillId="0" borderId="0" xfId="1" applyFont="1"/>
    <xf numFmtId="44" fontId="0" fillId="0" borderId="0" xfId="1" applyFont="1" applyFill="1"/>
    <xf numFmtId="44" fontId="0" fillId="0" borderId="2" xfId="1" applyFont="1" applyFill="1" applyBorder="1"/>
    <xf numFmtId="0" fontId="2" fillId="2" borderId="0" xfId="0" applyFont="1" applyFill="1" applyAlignment="1">
      <alignment wrapText="1"/>
    </xf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5" fillId="0" borderId="0" xfId="0" applyFont="1"/>
    <xf numFmtId="0" fontId="0" fillId="3" borderId="1" xfId="0" applyFill="1" applyBorder="1" applyProtection="1">
      <protection locked="0"/>
    </xf>
    <xf numFmtId="0" fontId="0" fillId="3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3" xfId="0" applyFill="1" applyBorder="1" applyProtection="1">
      <protection locked="0"/>
    </xf>
    <xf numFmtId="0" fontId="7" fillId="0" borderId="1" xfId="0" applyFont="1" applyBorder="1"/>
    <xf numFmtId="0" fontId="2" fillId="0" borderId="5" xfId="0" applyFont="1" applyBorder="1"/>
    <xf numFmtId="0" fontId="0" fillId="0" borderId="2" xfId="0" applyBorder="1"/>
    <xf numFmtId="0" fontId="0" fillId="0" borderId="1" xfId="0" applyBorder="1"/>
    <xf numFmtId="0" fontId="0" fillId="0" borderId="6" xfId="0" applyBorder="1"/>
    <xf numFmtId="0" fontId="7" fillId="3" borderId="1" xfId="0" applyFont="1" applyFill="1" applyBorder="1" applyAlignment="1" applyProtection="1">
      <alignment horizontal="left"/>
      <protection locked="0"/>
    </xf>
    <xf numFmtId="0" fontId="2" fillId="0" borderId="5" xfId="0" applyFont="1" applyBorder="1" applyAlignment="1">
      <alignment horizontal="left"/>
    </xf>
    <xf numFmtId="0" fontId="0" fillId="3" borderId="2" xfId="0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0" borderId="6" xfId="0" applyBorder="1" applyAlignment="1">
      <alignment horizontal="left"/>
    </xf>
    <xf numFmtId="0" fontId="0" fillId="0" borderId="5" xfId="0" applyBorder="1" applyAlignment="1">
      <alignment horizontal="left"/>
    </xf>
    <xf numFmtId="14" fontId="0" fillId="3" borderId="2" xfId="0" applyNumberFormat="1" applyFill="1" applyBorder="1" applyAlignment="1" applyProtection="1">
      <alignment horizontal="left"/>
      <protection locked="0"/>
    </xf>
    <xf numFmtId="14" fontId="0" fillId="3" borderId="1" xfId="0" applyNumberFormat="1" applyFill="1" applyBorder="1" applyAlignment="1" applyProtection="1">
      <alignment horizontal="left"/>
      <protection locked="0"/>
    </xf>
    <xf numFmtId="14" fontId="0" fillId="0" borderId="1" xfId="0" applyNumberFormat="1" applyBorder="1" applyAlignment="1">
      <alignment horizontal="left"/>
    </xf>
    <xf numFmtId="44" fontId="2" fillId="5" borderId="5" xfId="1" applyFont="1" applyFill="1" applyBorder="1" applyAlignment="1">
      <alignment horizontal="left"/>
    </xf>
    <xf numFmtId="44" fontId="0" fillId="0" borderId="2" xfId="1" applyFont="1" applyBorder="1" applyAlignment="1">
      <alignment horizontal="left"/>
    </xf>
    <xf numFmtId="44" fontId="0" fillId="0" borderId="1" xfId="1" applyFont="1" applyBorder="1" applyAlignment="1">
      <alignment horizontal="left"/>
    </xf>
    <xf numFmtId="1" fontId="0" fillId="3" borderId="2" xfId="0" applyNumberFormat="1" applyFill="1" applyBorder="1" applyAlignment="1" applyProtection="1">
      <alignment horizontal="left"/>
      <protection locked="0"/>
    </xf>
    <xf numFmtId="164" fontId="0" fillId="3" borderId="1" xfId="0" applyNumberFormat="1" applyFill="1" applyBorder="1" applyAlignment="1" applyProtection="1">
      <alignment horizontal="left"/>
      <protection locked="0"/>
    </xf>
    <xf numFmtId="0" fontId="7" fillId="6" borderId="1" xfId="0" applyFont="1" applyFill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0" fontId="0" fillId="0" borderId="0" xfId="0" quotePrefix="1"/>
    <xf numFmtId="0" fontId="8" fillId="0" borderId="0" xfId="2"/>
    <xf numFmtId="0" fontId="9" fillId="2" borderId="0" xfId="0" applyFont="1" applyFill="1"/>
    <xf numFmtId="0" fontId="10" fillId="0" borderId="0" xfId="0" applyFont="1"/>
    <xf numFmtId="44" fontId="10" fillId="0" borderId="0" xfId="0" applyNumberFormat="1" applyFont="1" applyAlignment="1">
      <alignment horizontal="left"/>
    </xf>
    <xf numFmtId="44" fontId="0" fillId="0" borderId="0" xfId="1" applyFont="1" applyProtection="1">
      <protection locked="0"/>
    </xf>
    <xf numFmtId="44" fontId="0" fillId="0" borderId="4" xfId="1" applyFont="1" applyBorder="1" applyProtection="1">
      <protection locked="0"/>
    </xf>
    <xf numFmtId="44" fontId="0" fillId="0" borderId="0" xfId="1" applyFont="1" applyProtection="1"/>
    <xf numFmtId="0" fontId="11" fillId="0" borderId="1" xfId="0" applyFont="1" applyBorder="1"/>
    <xf numFmtId="0" fontId="11" fillId="6" borderId="1" xfId="0" applyFont="1" applyFill="1" applyBorder="1" applyAlignment="1" applyProtection="1">
      <alignment horizontal="left"/>
      <protection locked="0"/>
    </xf>
    <xf numFmtId="44" fontId="0" fillId="2" borderId="0" xfId="1" applyFont="1" applyFill="1" applyBorder="1"/>
    <xf numFmtId="44" fontId="0" fillId="0" borderId="1" xfId="1" applyFont="1" applyBorder="1" applyAlignment="1" applyProtection="1">
      <alignment horizontal="left"/>
      <protection locked="0"/>
    </xf>
    <xf numFmtId="0" fontId="0" fillId="0" borderId="7" xfId="0" applyBorder="1"/>
    <xf numFmtId="44" fontId="0" fillId="0" borderId="0" xfId="1" applyFont="1" applyBorder="1"/>
    <xf numFmtId="44" fontId="0" fillId="0" borderId="4" xfId="0" applyNumberFormat="1" applyBorder="1"/>
    <xf numFmtId="0" fontId="0" fillId="0" borderId="8" xfId="0" applyBorder="1"/>
    <xf numFmtId="0" fontId="0" fillId="0" borderId="9" xfId="0" applyBorder="1"/>
    <xf numFmtId="44" fontId="0" fillId="0" borderId="9" xfId="1" applyFont="1" applyBorder="1"/>
    <xf numFmtId="44" fontId="0" fillId="0" borderId="10" xfId="0" applyNumberFormat="1" applyBorder="1"/>
    <xf numFmtId="0" fontId="0" fillId="0" borderId="11" xfId="0" applyBorder="1"/>
    <xf numFmtId="44" fontId="0" fillId="0" borderId="6" xfId="1" applyFont="1" applyBorder="1"/>
    <xf numFmtId="44" fontId="0" fillId="0" borderId="12" xfId="0" applyNumberFormat="1" applyBorder="1"/>
    <xf numFmtId="0" fontId="0" fillId="7" borderId="0" xfId="0" applyFill="1"/>
    <xf numFmtId="0" fontId="2" fillId="0" borderId="0" xfId="0" applyFont="1" applyAlignment="1">
      <alignment horizontal="left"/>
    </xf>
  </cellXfs>
  <cellStyles count="3">
    <cellStyle name="Hyperlink" xfId="2" builtinId="8"/>
    <cellStyle name="Standaard" xfId="0" builtinId="0"/>
    <cellStyle name="Valuta" xfId="1" builtinId="4"/>
  </cellStyles>
  <dxfs count="29">
    <dxf>
      <fill>
        <patternFill>
          <bgColor theme="9" tint="0.59996337778862885"/>
        </patternFill>
      </fill>
    </dxf>
    <dxf>
      <fill>
        <patternFill>
          <bgColor rgb="FFE48278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9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border outline="0">
        <left style="thin">
          <color indexed="64"/>
        </left>
        <right style="thin">
          <color indexed="64"/>
        </right>
      </border>
      <protection locked="0" hidden="0"/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  <protection locked="0" hidden="0"/>
    </dxf>
    <dxf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indexed="64"/>
          <bgColor theme="8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34" formatCode="_ &quot;€&quot;\ * #,##0.00_ ;_ &quot;€&quot;\ * \-#,##0.00_ ;_ &quot;€&quot;\ * &quot;-&quot;??_ ;_ @_ "/>
    </dxf>
    <dxf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8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4" formatCode="_ &quot;€&quot;\ * #,##0.00_ ;_ &quot;€&quot;\ * \-#,##0.00_ ;_ &quot;€&quot;\ * &quot;-&quot;??_ ;_ @_ "/>
    </dxf>
    <dxf>
      <protection locked="0" hidden="0"/>
    </dxf>
    <dxf>
      <numFmt numFmtId="34" formatCode="_ &quot;€&quot;\ * #,##0.00_ ;_ &quot;€&quot;\ * \-#,##0.00_ ;_ &quot;€&quot;\ * &quot;-&quot;??_ ;_ @_ "/>
    </dxf>
    <dxf>
      <protection locked="0" hidden="0"/>
    </dxf>
    <dxf>
      <numFmt numFmtId="34" formatCode="_ &quot;€&quot;\ * #,##0.00_ ;_ &quot;€&quot;\ * \-#,##0.00_ ;_ &quot;€&quot;\ * &quot;-&quot;??_ ;_ @_ "/>
    </dxf>
    <dxf>
      <protection locked="0" hidden="0"/>
    </dxf>
    <dxf>
      <numFmt numFmtId="34" formatCode="_ &quot;€&quot;\ * #,##0.00_ ;_ &quot;€&quot;\ * \-#,##0.00_ ;_ &quot;€&quot;\ * &quot;-&quot;??_ ;_ @_ "/>
    </dxf>
    <dxf>
      <alignment horizontal="general" vertical="bottom" textRotation="0" wrapText="1" indent="0" justifyLastLine="0" shrinkToFit="0" readingOrder="0"/>
    </dxf>
    <dxf>
      <protection locked="0" hidden="0"/>
    </dxf>
    <dxf>
      <protection locked="0" hidden="0"/>
    </dxf>
    <dxf>
      <numFmt numFmtId="34" formatCode="_ &quot;€&quot;\ * #,##0.00_ ;_ &quot;€&quot;\ * \-#,##0.00_ ;_ &quot;€&quot;\ * &quot;-&quot;??_ ;_ @_ "/>
    </dxf>
    <dxf>
      <numFmt numFmtId="0" formatCode="General"/>
    </dxf>
  </dxfs>
  <tableStyles count="0" defaultTableStyle="TableStyleMedium2" defaultPivotStyle="PivotStyleLight16"/>
  <colors>
    <mruColors>
      <color rgb="FFE3941B"/>
      <color rgb="FFE482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188E9A1-C041-440D-9C88-BE66CBE8CAAB}" name="Tabel17" displayName="Tabel17" ref="A1:H97" totalsRowShown="0">
  <autoFilter ref="A1:H97" xr:uid="{DBABB6B0-45FD-4C77-AADF-938CB67DA6EB}"/>
  <tableColumns count="8">
    <tableColumn id="1" xr3:uid="{4CA9204C-5EF2-4A3A-89CC-DE90E1AF5529}" name="Order Q"/>
    <tableColumn id="2" xr3:uid="{BAA1229B-C17B-401A-A230-6FED33806EBF}" name="Product"/>
    <tableColumn id="3" xr3:uid="{19EDDE97-6582-4214-BEBC-9F3022F30CE2}" name="Volume (liters)" dataDxfId="28"/>
    <tableColumn id="4" xr3:uid="{C1E49F78-76A0-4755-A991-ED631B07596C}" name="Price" dataCellStyle="Valuta"/>
    <tableColumn id="5" xr3:uid="{62D2A206-8BC4-47C2-ABA1-B3207662D9BA}" name="Total " dataDxfId="27">
      <calculatedColumnFormula>Tabel17[[#This Row],[Order Q]]*Tabel17[[#This Row],[Price]]</calculatedColumnFormula>
    </tableColumn>
    <tableColumn id="6" xr3:uid="{0FB71F99-7B63-4B49-8911-B47D1DA0BD24}" name="Client comments" dataDxfId="26"/>
    <tableColumn id="7" xr3:uid="{87AAB30C-CABA-446F-B0F2-DB38D9AA124E}" name="Leverancier"/>
    <tableColumn id="8" xr3:uid="{99059040-29EC-495E-905E-F91AA4EA0C7D}" name="Besteld?"/>
  </tableColumns>
  <tableStyleInfo name="TableStyleMedium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8345467-A72E-4C7E-BA59-D96F539DB3A8}" name="Tabel2" displayName="Tabel2" ref="A1:H73" totalsRowShown="0">
  <autoFilter ref="A1:H73" xr:uid="{48345467-A72E-4C7E-BA59-D96F539DB3A8}"/>
  <tableColumns count="8">
    <tableColumn id="1" xr3:uid="{C9E23A68-2B53-4EBB-A66F-055B0E150C30}" name="Order Q" dataDxfId="25"/>
    <tableColumn id="2" xr3:uid="{2BB8C102-627E-46AC-B251-5C06ED813A15}" name="Product" dataDxfId="24"/>
    <tableColumn id="3" xr3:uid="{FF4D4B09-BB2D-47EC-9D7F-9E2AAD1B48BA}" name="Volume (liters)"/>
    <tableColumn id="4" xr3:uid="{099E871C-4C2F-4538-8A06-E48555E82DE2}" name="Price" dataCellStyle="Valuta"/>
    <tableColumn id="5" xr3:uid="{EC1E0E28-A57D-4278-8874-3728C3345DEB}" name="Total " dataDxfId="23">
      <calculatedColumnFormula>Tabel2[[#This Row],[Order Q]]*Tabel2[[#This Row],[Price]]</calculatedColumnFormula>
    </tableColumn>
    <tableColumn id="6" xr3:uid="{ACD62EB5-77D4-4E83-A14A-5DF24DF9A98E}" name="Client comments" dataDxfId="22"/>
    <tableColumn id="7" xr3:uid="{66C6C895-E62D-41FB-8DC8-6B30130693D7}" name="Leverancier"/>
    <tableColumn id="8" xr3:uid="{DEE760A1-67F6-4FC4-913A-8F58EA8D8C15}" name="Besteld?" dataDxfId="21"/>
  </tableColumns>
  <tableStyleInfo name="TableStyleMedium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4F57D97-079C-415C-8E59-D5F63308F53D}" name="Tabel3" displayName="Tabel3" ref="A1:H18" totalsRowShown="0">
  <autoFilter ref="A1:H18" xr:uid="{64F57D97-079C-415C-8E59-D5F63308F53D}"/>
  <tableColumns count="8">
    <tableColumn id="1" xr3:uid="{4119DA78-CB07-4A28-BCD8-756A1A5441ED}" name="Order Q" dataDxfId="20"/>
    <tableColumn id="2" xr3:uid="{FF6D46E6-2CB0-4493-80CB-057E3B12E37B}" name="Product"/>
    <tableColumn id="3" xr3:uid="{E1C914AD-BAAA-437B-8736-AB149E4CE2CB}" name="Quantity x Volume"/>
    <tableColumn id="4" xr3:uid="{6A9DB91C-BF23-442F-8CED-C00A7BADCF04}" name="Price" dataCellStyle="Valuta"/>
    <tableColumn id="5" xr3:uid="{D8867729-40B1-4E1F-955F-A9BC958C21AE}" name="Total " dataDxfId="19">
      <calculatedColumnFormula>Tabel3[[#This Row],[Order Q]]*Tabel3[[#This Row],[Price]]</calculatedColumnFormula>
    </tableColumn>
    <tableColumn id="6" xr3:uid="{D9DC70EF-3AD3-4B1D-94F3-2DDBE0A8F58B}" name="Client comments" dataDxfId="18"/>
    <tableColumn id="7" xr3:uid="{B01C5224-66D3-4622-960F-2183A899256C}" name="Leverancier"/>
    <tableColumn id="8" xr3:uid="{5AAB0948-97C6-4B33-AAD2-C33CD6F0B7B1}" name="Besteld?"/>
  </tableColumns>
  <tableStyleInfo name="TableStyleMedium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5A07D2B-DC16-4CC0-8FA2-8787B35BAB3F}" name="Tabel4" displayName="Tabel4" ref="A1:H39" totalsRowShown="0">
  <autoFilter ref="A1:H39" xr:uid="{0733555E-86F2-423E-BCD4-D5FCE8ECFAB5}"/>
  <tableColumns count="8">
    <tableColumn id="1" xr3:uid="{E00BD1E0-936B-44CA-847E-336E6B46C7DE}" name="Order Q"/>
    <tableColumn id="2" xr3:uid="{A0F306F8-B5F5-48DC-B16E-05CE2DFB9C6D}" name="Product"/>
    <tableColumn id="3" xr3:uid="{7E3D0D2A-2916-4B26-8C01-DF6D2C306FAE}" name="Quantity x Volume"/>
    <tableColumn id="4" xr3:uid="{09D302CE-2F6A-4E71-8284-7BEA4871FC2C}" name="Price" dataCellStyle="Valuta"/>
    <tableColumn id="5" xr3:uid="{9C2063CD-2E32-4D5E-B296-F1F9CF22378A}" name="Total " dataDxfId="17">
      <calculatedColumnFormula>Tabel4[[#This Row],[Price]]*Tabel4[[#This Row],[Order Q]]</calculatedColumnFormula>
    </tableColumn>
    <tableColumn id="6" xr3:uid="{EE48DAE8-4107-4FDA-B394-08BC8E1D7F58}" name="Client comments"/>
    <tableColumn id="7" xr3:uid="{D2D67B1A-3416-4723-B941-8BF69A27002E}" name="Leverancier"/>
    <tableColumn id="9" xr3:uid="{ED5D1FD3-BB8D-4A49-8A18-28209C118983}" name="Besteld?"/>
  </tableColumns>
  <tableStyleInfo name="TableStyleMedium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9AEFB6A5-1623-4A0F-9601-E21E8F0D1000}" name="Tabel6" displayName="Tabel6" ref="A1:I23" totalsRowShown="0">
  <autoFilter ref="A1:I23" xr:uid="{10CA6B8E-4FFE-4FFA-97A9-F585F2DB2A8E}"/>
  <tableColumns count="9">
    <tableColumn id="1" xr3:uid="{4EFC1855-CBEE-4D0E-97C6-B3915F5DDECB}" name="Order Q" dataDxfId="16"/>
    <tableColumn id="2" xr3:uid="{B5E3D6E4-E6BF-4E29-8C0B-771B25D7601C}" name="Product"/>
    <tableColumn id="3" xr3:uid="{7C5A7972-FCAA-4541-BEE8-730E7B80CCD7}" name="Volume (liters)" dataDxfId="15"/>
    <tableColumn id="4" xr3:uid="{52F8641D-E612-4E26-B170-71AC1FE6F36B}" name="Price" dataCellStyle="Valuta"/>
    <tableColumn id="5" xr3:uid="{FFF5FD71-764F-4D1D-A0DF-E7142348E2CA}" name="Total " dataCellStyle="Valuta">
      <calculatedColumnFormula>Tabel6[[#This Row],[Price]]*Tabel6[[#This Row],[Order Q]]</calculatedColumnFormula>
    </tableColumn>
    <tableColumn id="11" xr3:uid="{E7957170-EA42-4B4D-9AF5-5FC57244BFC2}" name="Client comments"/>
    <tableColumn id="6" xr3:uid="{816736BB-AC67-4B9B-8470-33451849DFB0}" name="Leverancier"/>
    <tableColumn id="8" xr3:uid="{189EEF5A-80D7-4F35-878C-DD65D8B7A056}" name="Artikelnummer"/>
    <tableColumn id="7" xr3:uid="{D91185A3-0B05-47A9-AABA-E331D0C1351A}" name="Besteld?"/>
  </tableColumns>
  <tableStyleInfo name="TableStyleMedium4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ACD5499-FA77-4135-A17E-E855A631DDED}" name="Tabel7" displayName="Tabel7" ref="A1:H21" totalsRowShown="0">
  <autoFilter ref="A1:H21" xr:uid="{6595A093-2816-42ED-98C4-4161D7A714A5}"/>
  <tableColumns count="8">
    <tableColumn id="1" xr3:uid="{9963BDFC-EEA7-4475-8C72-50998AEEA0AA}" name="Order Q"/>
    <tableColumn id="2" xr3:uid="{E364C8EE-9089-40D2-A772-60DBB25CCCB9}" name="Product"/>
    <tableColumn id="3" xr3:uid="{DB4FAD44-56A3-4650-8E1A-327E674CBFD1}" name="Volume (liters)"/>
    <tableColumn id="4" xr3:uid="{131FC75D-4EFD-4F63-A193-BA4045AEB7CB}" name="Price" dataCellStyle="Valuta"/>
    <tableColumn id="5" xr3:uid="{F43AFDB6-7C30-4EC7-900B-E65B31B9D1BB}" name="Total " dataDxfId="14">
      <calculatedColumnFormula>Tabel7[[#This Row],[Order Q]]*Tabel7[[#This Row],[Price]]</calculatedColumnFormula>
    </tableColumn>
    <tableColumn id="6" xr3:uid="{B26D3759-EAD2-4D62-9516-934B6C857BC9}" name="Client comments"/>
    <tableColumn id="7" xr3:uid="{E17AFD1F-F484-41D2-9EBB-F7FA78AEE4FB}" name="Leverancier"/>
    <tableColumn id="8" xr3:uid="{5EAF75F5-9514-440E-A392-5F07B2091940}" name="Besteld?"/>
  </tableColumns>
  <tableStyleInfo name="TableStyleMedium4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1778752-1816-4A5F-8758-67031FBC8588}" name="Tabel5" displayName="Tabel5" ref="A1:H31" totalsRowShown="0">
  <autoFilter ref="A1:H31" xr:uid="{F0EA1B23-19D8-4AD8-8D36-B4E03F124CBD}"/>
  <tableColumns count="8">
    <tableColumn id="1" xr3:uid="{2D2BC933-1F6D-4101-991D-2A5318D9C644}" name="Order Q" dataDxfId="13"/>
    <tableColumn id="2" xr3:uid="{0F021A3F-61E8-4FBA-BD3E-C8486C546494}" name="Product request" dataDxfId="12"/>
    <tableColumn id="9" xr3:uid="{54752602-9DC9-4652-ADAD-169DA78C82BA}" name="Product volume (E.g. 24-pack)" dataDxfId="11"/>
    <tableColumn id="4" xr3:uid="{C1E36B6C-8AB0-44AF-B34B-84F4BE6545B3}" name="Impossible Drinks Quotation" dataDxfId="10" dataCellStyle="Valuta"/>
    <tableColumn id="5" xr3:uid="{A45661A9-A258-4518-80FE-DC5932119742}" name="Accepted by client? (Yes/No)" dataDxfId="9"/>
    <tableColumn id="6" xr3:uid="{98443579-D554-4F1C-A8F9-A9CBD636B0CB}" name="Total cost" dataDxfId="8" dataCellStyle="Valuta">
      <calculatedColumnFormula>IF(Tabel5[[#This Row],[Accepted by client? (Yes/No)]]="No",0,Tabel5[[#This Row],[Impossible Drinks Quotation]]*Tabel5[[#This Row],[Order Q]])</calculatedColumnFormula>
    </tableColumn>
    <tableColumn id="7" xr3:uid="{54EB4E1D-59BD-4DF8-9FB3-9BCC8300BBA8}" name="Leverancier?"/>
    <tableColumn id="8" xr3:uid="{D34C2B99-0243-4AB2-B1E4-18EBF895CE7C}" name="Besteld?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3" Type="http://schemas.openxmlformats.org/officeDocument/2006/relationships/hyperlink" Target="https://www.ah.nl/producten/product/wi386612/ah-multivitamine-ace" TargetMode="External"/><Relationship Id="rId7" Type="http://schemas.openxmlformats.org/officeDocument/2006/relationships/hyperlink" Target="https://www.ekoplaza.nl/nl/producten/product/rood-fruitsap-0001145603?gad_source=1&amp;gclid=Cj0KCQjwpNuyBhCuARIsANJqL9MOH1sl5AodUvdJm7FooQlt5MMesky6DFI0hel47G7J-kCD1AYNCz0aAu7SEALw_wcB" TargetMode="External"/><Relationship Id="rId2" Type="http://schemas.openxmlformats.org/officeDocument/2006/relationships/hyperlink" Target="https://www.ekoplaza.nl/nl/producten/product/multi-vruchtensap-0001148452?gad_source=1&amp;gclid=Cj0KCQjwpNuyBhCuARIsANJqL9P6t72K3FYQq-twYyoFcHru9trdbGriKRUlYiAb-BmGauEpCGvth1waAhMJEALw_wcB" TargetMode="External"/><Relationship Id="rId1" Type="http://schemas.openxmlformats.org/officeDocument/2006/relationships/hyperlink" Target="https://www.deonlinedrogist.nl/drogist/rabenhorst-antiox-multivruchtensap-voordeelverpakking-6x750ml.htm?_gl=1*25m05p*_up*MQ..&amp;gclid=Cj0KCQjwpNuyBhCuARIsANJqL9MZmnN-AguKpdTD1fz0s1YMof-I87DCAo2P9FOdmOBXxjWRGAsmR5kaAvsDEALw_wcB" TargetMode="External"/><Relationship Id="rId6" Type="http://schemas.openxmlformats.org/officeDocument/2006/relationships/hyperlink" Target="https://www.vitalabo.nl/alnatura/biologische-roze-grapefruitsap?sai=32253&amp;gad_source=1&amp;gclid=Cj0KCQjwpNuyBhCuARIsANJqL9ONsuVci_LKCA7RiFcDX_mScepYzxeo9JbGWZRoEnuLeZ_3FH8Hdi4aAvqGEALw_wcB" TargetMode="External"/><Relationship Id="rId5" Type="http://schemas.openxmlformats.org/officeDocument/2006/relationships/hyperlink" Target="https://www.compliment.nl/product/ocean-spray-cranberry-juice-1-liter/?gad_source=1&amp;gclid=Cj0KCQjwpNuyBhCuARIsANJqL9PAn1ymo5RDm20LygjEe-VKu2fjS42na5cZ84E-iVY_bG9x1VcBie4aAtMBEALw_wcB" TargetMode="External"/><Relationship Id="rId4" Type="http://schemas.openxmlformats.org/officeDocument/2006/relationships/hyperlink" Target="https://streekproducten-winkel.nl/product/oersap-paarse-wortel-075-liter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7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EECFA-5B71-4DF1-A10E-CB7B2289BAE9}">
  <dimension ref="A1:E58"/>
  <sheetViews>
    <sheetView tabSelected="1" workbookViewId="0">
      <selection activeCell="B26" sqref="B26"/>
    </sheetView>
  </sheetViews>
  <sheetFormatPr defaultColWidth="8.85546875" defaultRowHeight="15" x14ac:dyDescent="0.25"/>
  <cols>
    <col min="1" max="1" width="48.140625" style="20" customWidth="1"/>
    <col min="2" max="2" width="52.7109375" style="15" customWidth="1"/>
    <col min="4" max="4" width="26.85546875" customWidth="1"/>
    <col min="5" max="5" width="30.28515625" customWidth="1"/>
  </cols>
  <sheetData>
    <row r="1" spans="1:5" ht="18.75" x14ac:dyDescent="0.3">
      <c r="A1" s="25" t="s">
        <v>275</v>
      </c>
      <c r="B1" s="30"/>
      <c r="E1" s="1" t="s">
        <v>282</v>
      </c>
    </row>
    <row r="2" spans="1:5" ht="18.75" x14ac:dyDescent="0.3">
      <c r="A2" s="25" t="s">
        <v>280</v>
      </c>
      <c r="B2" s="44"/>
      <c r="E2" t="s">
        <v>285</v>
      </c>
    </row>
    <row r="3" spans="1:5" x14ac:dyDescent="0.25">
      <c r="A3" s="54" t="s">
        <v>326</v>
      </c>
      <c r="B3" s="55"/>
    </row>
    <row r="4" spans="1:5" x14ac:dyDescent="0.25">
      <c r="A4"/>
      <c r="E4" t="s">
        <v>286</v>
      </c>
    </row>
    <row r="5" spans="1:5" ht="15.75" thickBot="1" x14ac:dyDescent="0.3">
      <c r="A5" s="26" t="s">
        <v>273</v>
      </c>
      <c r="B5" s="31"/>
      <c r="C5" s="20"/>
      <c r="E5" t="s">
        <v>287</v>
      </c>
    </row>
    <row r="6" spans="1:5" x14ac:dyDescent="0.25">
      <c r="A6" s="27" t="s">
        <v>252</v>
      </c>
      <c r="B6" s="32"/>
      <c r="C6" s="20"/>
    </row>
    <row r="7" spans="1:5" x14ac:dyDescent="0.25">
      <c r="A7" s="27" t="s">
        <v>272</v>
      </c>
      <c r="B7" s="32"/>
      <c r="C7" s="20"/>
    </row>
    <row r="8" spans="1:5" x14ac:dyDescent="0.25">
      <c r="A8" s="28" t="s">
        <v>276</v>
      </c>
      <c r="B8" s="42"/>
      <c r="C8" s="20"/>
      <c r="E8" s="1" t="s">
        <v>283</v>
      </c>
    </row>
    <row r="9" spans="1:5" x14ac:dyDescent="0.25">
      <c r="A9" s="28" t="s">
        <v>277</v>
      </c>
      <c r="B9" s="32"/>
      <c r="C9" s="20"/>
      <c r="E9" t="s">
        <v>286</v>
      </c>
    </row>
    <row r="10" spans="1:5" x14ac:dyDescent="0.25">
      <c r="A10" s="28" t="s">
        <v>253</v>
      </c>
      <c r="B10" s="43"/>
      <c r="C10" s="20"/>
      <c r="E10" t="s">
        <v>288</v>
      </c>
    </row>
    <row r="11" spans="1:5" x14ac:dyDescent="0.25">
      <c r="A11" s="28" t="s">
        <v>258</v>
      </c>
      <c r="B11" s="33"/>
      <c r="C11" s="20"/>
    </row>
    <row r="12" spans="1:5" x14ac:dyDescent="0.25">
      <c r="A12" s="28" t="s">
        <v>259</v>
      </c>
      <c r="B12" s="33"/>
      <c r="C12" s="20"/>
      <c r="E12" s="1" t="s">
        <v>284</v>
      </c>
    </row>
    <row r="13" spans="1:5" x14ac:dyDescent="0.25">
      <c r="A13" s="28" t="s">
        <v>260</v>
      </c>
      <c r="B13" s="33"/>
      <c r="C13" s="20"/>
      <c r="E13" t="s">
        <v>346</v>
      </c>
    </row>
    <row r="14" spans="1:5" x14ac:dyDescent="0.25">
      <c r="A14" s="28" t="s">
        <v>261</v>
      </c>
      <c r="B14" s="33"/>
      <c r="C14" s="20"/>
      <c r="E14" t="s">
        <v>345</v>
      </c>
    </row>
    <row r="15" spans="1:5" x14ac:dyDescent="0.25">
      <c r="A15" s="29"/>
      <c r="B15" s="34"/>
      <c r="C15" s="20"/>
    </row>
    <row r="16" spans="1:5" ht="15.75" thickBot="1" x14ac:dyDescent="0.3">
      <c r="A16" s="26" t="s">
        <v>271</v>
      </c>
      <c r="B16" s="35"/>
      <c r="C16" s="20"/>
      <c r="E16" s="1"/>
    </row>
    <row r="17" spans="1:3" x14ac:dyDescent="0.25">
      <c r="A17" s="27" t="s">
        <v>254</v>
      </c>
      <c r="B17" s="36"/>
      <c r="C17" t="s">
        <v>328</v>
      </c>
    </row>
    <row r="18" spans="1:3" x14ac:dyDescent="0.25">
      <c r="A18" s="28" t="s">
        <v>255</v>
      </c>
      <c r="B18" s="37"/>
      <c r="C18" t="s">
        <v>328</v>
      </c>
    </row>
    <row r="19" spans="1:3" x14ac:dyDescent="0.25">
      <c r="A19" s="28" t="s">
        <v>504</v>
      </c>
      <c r="B19" s="38" t="str">
        <f>IF(ISBLANK(B17),"Fill in delivery date",B17-12)</f>
        <v>Fill in delivery date</v>
      </c>
      <c r="C19" s="20"/>
    </row>
    <row r="20" spans="1:3" x14ac:dyDescent="0.25">
      <c r="A20"/>
      <c r="C20" s="20"/>
    </row>
    <row r="21" spans="1:3" ht="15.75" thickBot="1" x14ac:dyDescent="0.3">
      <c r="A21" s="26" t="s">
        <v>274</v>
      </c>
      <c r="B21" s="35"/>
      <c r="C21" s="20"/>
    </row>
    <row r="22" spans="1:3" x14ac:dyDescent="0.25">
      <c r="A22" s="27" t="s">
        <v>256</v>
      </c>
      <c r="B22" s="32"/>
      <c r="C22" s="20"/>
    </row>
    <row r="23" spans="1:3" x14ac:dyDescent="0.25">
      <c r="A23" s="28" t="s">
        <v>257</v>
      </c>
      <c r="B23" s="33" t="s">
        <v>281</v>
      </c>
      <c r="C23" s="20"/>
    </row>
    <row r="24" spans="1:3" x14ac:dyDescent="0.25">
      <c r="A24" s="28" t="s">
        <v>547</v>
      </c>
      <c r="B24" s="33"/>
      <c r="C24" s="20"/>
    </row>
    <row r="25" spans="1:3" x14ac:dyDescent="0.25">
      <c r="A25" s="28" t="s">
        <v>258</v>
      </c>
      <c r="B25" s="33"/>
      <c r="C25" s="20"/>
    </row>
    <row r="26" spans="1:3" x14ac:dyDescent="0.25">
      <c r="A26" s="28" t="s">
        <v>259</v>
      </c>
      <c r="B26" s="33"/>
      <c r="C26" s="20"/>
    </row>
    <row r="27" spans="1:3" x14ac:dyDescent="0.25">
      <c r="A27" s="28" t="s">
        <v>260</v>
      </c>
      <c r="B27" s="33"/>
      <c r="C27" s="20"/>
    </row>
    <row r="28" spans="1:3" x14ac:dyDescent="0.25">
      <c r="A28" s="28" t="s">
        <v>261</v>
      </c>
      <c r="B28" s="33"/>
      <c r="C28" s="20"/>
    </row>
    <row r="29" spans="1:3" x14ac:dyDescent="0.25">
      <c r="A29"/>
      <c r="C29" s="20"/>
    </row>
    <row r="30" spans="1:3" ht="15.75" thickBot="1" x14ac:dyDescent="0.3">
      <c r="A30" s="26" t="s">
        <v>262</v>
      </c>
      <c r="B30" s="39">
        <f>SUM(B31:B38)</f>
        <v>0</v>
      </c>
      <c r="C30" s="20"/>
    </row>
    <row r="31" spans="1:3" x14ac:dyDescent="0.25">
      <c r="A31" s="27" t="s">
        <v>263</v>
      </c>
      <c r="B31" s="40">
        <f>Spiritis!E99</f>
        <v>0</v>
      </c>
      <c r="C31" s="20"/>
    </row>
    <row r="32" spans="1:3" x14ac:dyDescent="0.25">
      <c r="A32" s="28" t="s">
        <v>264</v>
      </c>
      <c r="B32" s="41">
        <f>Wine!E75</f>
        <v>0</v>
      </c>
      <c r="C32" s="20"/>
    </row>
    <row r="33" spans="1:3" x14ac:dyDescent="0.25">
      <c r="A33" s="28" t="s">
        <v>265</v>
      </c>
      <c r="B33" s="41">
        <f>Beer!E20</f>
        <v>0</v>
      </c>
      <c r="C33" s="20"/>
    </row>
    <row r="34" spans="1:3" x14ac:dyDescent="0.25">
      <c r="A34" s="28" t="s">
        <v>266</v>
      </c>
      <c r="B34" s="41">
        <f>'Soft drinks'!E41</f>
        <v>0</v>
      </c>
      <c r="C34" s="20"/>
    </row>
    <row r="35" spans="1:3" x14ac:dyDescent="0.25">
      <c r="A35" s="28" t="s">
        <v>235</v>
      </c>
      <c r="B35" s="41">
        <f>Juices!E25</f>
        <v>0</v>
      </c>
      <c r="C35" s="20"/>
    </row>
    <row r="36" spans="1:3" x14ac:dyDescent="0.25">
      <c r="A36" s="28" t="s">
        <v>267</v>
      </c>
      <c r="B36" s="41">
        <f>Syrup!E23</f>
        <v>0</v>
      </c>
      <c r="C36" s="20"/>
    </row>
    <row r="37" spans="1:3" x14ac:dyDescent="0.25">
      <c r="A37" s="28" t="s">
        <v>268</v>
      </c>
      <c r="B37" s="41">
        <f>'Special requests'!F33</f>
        <v>0</v>
      </c>
      <c r="C37" s="20"/>
    </row>
    <row r="38" spans="1:3" x14ac:dyDescent="0.25">
      <c r="A38" s="28" t="s">
        <v>289</v>
      </c>
      <c r="B38" s="57"/>
    </row>
    <row r="39" spans="1:3" x14ac:dyDescent="0.25">
      <c r="A39"/>
    </row>
    <row r="40" spans="1:3" x14ac:dyDescent="0.25">
      <c r="A40" s="49" t="s">
        <v>325</v>
      </c>
      <c r="B40" s="50">
        <f>B30*1.21</f>
        <v>0</v>
      </c>
    </row>
    <row r="41" spans="1:3" x14ac:dyDescent="0.25">
      <c r="A41"/>
    </row>
    <row r="42" spans="1:3" x14ac:dyDescent="0.25">
      <c r="A42"/>
    </row>
    <row r="43" spans="1:3" x14ac:dyDescent="0.25">
      <c r="A43"/>
    </row>
    <row r="44" spans="1:3" x14ac:dyDescent="0.25">
      <c r="A44"/>
    </row>
    <row r="45" spans="1:3" x14ac:dyDescent="0.25">
      <c r="A45"/>
    </row>
    <row r="46" spans="1:3" x14ac:dyDescent="0.25">
      <c r="A46"/>
    </row>
    <row r="47" spans="1:3" x14ac:dyDescent="0.25">
      <c r="A47"/>
    </row>
    <row r="48" spans="1:3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</sheetData>
  <sheetProtection algorithmName="SHA-512" hashValue="L4uWxxM4nT8V7d5/CTA/WXE85fRMmTtsdrJ0+ZsuQqSHiip08GI4RdSgYyEZ4hp7zetGmmUDKMX4C64N/VrDpQ==" saltValue="n9FlilfVaV1ViXuclVAnZQ==" spinCount="100000" sheet="1" selectLockedCells="1"/>
  <dataValidations count="2">
    <dataValidation type="date" allowBlank="1" showInputMessage="1" showErrorMessage="1" sqref="B17" xr:uid="{DAE2B164-A1EE-4E7D-A833-6F22DC9E5BF9}">
      <formula1>45443</formula1>
      <formula2>72686</formula2>
    </dataValidation>
    <dataValidation type="date" operator="greaterThan" allowBlank="1" showInputMessage="1" showErrorMessage="1" sqref="B18" xr:uid="{7549ABD1-93E8-4401-A639-5A71630F9F71}">
      <formula1>45413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2930F-6C6A-41DC-9881-DD9DC0A072BF}">
  <dimension ref="A1:N101"/>
  <sheetViews>
    <sheetView topLeftCell="A49" zoomScaleNormal="100" workbookViewId="0">
      <selection activeCell="F64" sqref="F64"/>
    </sheetView>
  </sheetViews>
  <sheetFormatPr defaultColWidth="8.85546875" defaultRowHeight="15" x14ac:dyDescent="0.25"/>
  <cols>
    <col min="1" max="1" width="10.140625" customWidth="1"/>
    <col min="2" max="2" width="26.7109375" customWidth="1"/>
    <col min="3" max="3" width="16.28515625" customWidth="1"/>
    <col min="4" max="4" width="17.85546875" style="4" customWidth="1"/>
    <col min="5" max="5" width="19.140625" customWidth="1"/>
    <col min="6" max="6" width="26" style="20" customWidth="1"/>
    <col min="7" max="7" width="22.42578125" hidden="1" customWidth="1"/>
    <col min="8" max="8" width="14.85546875" hidden="1" customWidth="1"/>
    <col min="9" max="9" width="13.140625" customWidth="1"/>
  </cols>
  <sheetData>
    <row r="1" spans="1:14" x14ac:dyDescent="0.25">
      <c r="A1" s="1" t="s">
        <v>2</v>
      </c>
      <c r="B1" s="1" t="s">
        <v>0</v>
      </c>
      <c r="C1" t="s">
        <v>26</v>
      </c>
      <c r="D1" s="4" t="s">
        <v>9</v>
      </c>
      <c r="E1" t="s">
        <v>10</v>
      </c>
      <c r="F1" s="20" t="s">
        <v>212</v>
      </c>
      <c r="G1" t="s">
        <v>290</v>
      </c>
      <c r="H1" t="s">
        <v>305</v>
      </c>
    </row>
    <row r="2" spans="1:14" x14ac:dyDescent="0.25">
      <c r="A2" s="48" t="s">
        <v>324</v>
      </c>
      <c r="B2" s="3" t="s">
        <v>1</v>
      </c>
      <c r="C2" s="2"/>
      <c r="D2" s="5"/>
      <c r="E2" s="9"/>
      <c r="F2" s="45"/>
      <c r="G2" s="2"/>
      <c r="H2" s="2"/>
      <c r="N2" s="17"/>
    </row>
    <row r="3" spans="1:14" x14ac:dyDescent="0.25">
      <c r="A3" s="18"/>
      <c r="B3" t="s">
        <v>94</v>
      </c>
      <c r="C3">
        <v>0.7</v>
      </c>
      <c r="D3" s="4">
        <v>21.8</v>
      </c>
      <c r="E3" s="7">
        <f>Tabel17[[#This Row],[Order Q]]*Tabel17[[#This Row],[Price]]</f>
        <v>0</v>
      </c>
      <c r="F3" s="18"/>
      <c r="G3" t="s">
        <v>500</v>
      </c>
      <c r="N3" s="17"/>
    </row>
    <row r="4" spans="1:14" x14ac:dyDescent="0.25">
      <c r="A4" s="18"/>
      <c r="B4" t="s">
        <v>6</v>
      </c>
      <c r="C4">
        <v>0.7</v>
      </c>
      <c r="D4" s="4">
        <v>13.16</v>
      </c>
      <c r="E4" s="7">
        <f>Tabel17[[#This Row],[Order Q]]*Tabel17[[#This Row],[Price]]</f>
        <v>0</v>
      </c>
      <c r="F4" s="18"/>
      <c r="G4" t="s">
        <v>500</v>
      </c>
    </row>
    <row r="5" spans="1:14" x14ac:dyDescent="0.25">
      <c r="A5" s="18"/>
      <c r="B5" t="s">
        <v>5</v>
      </c>
      <c r="C5">
        <v>0.7</v>
      </c>
      <c r="D5" s="4">
        <v>33.75</v>
      </c>
      <c r="E5" s="7">
        <f>Tabel17[[#This Row],[Order Q]]*Tabel17[[#This Row],[Price]]</f>
        <v>0</v>
      </c>
      <c r="F5" s="18"/>
      <c r="G5" t="s">
        <v>297</v>
      </c>
    </row>
    <row r="6" spans="1:14" x14ac:dyDescent="0.25">
      <c r="A6" s="18"/>
      <c r="B6" t="s">
        <v>4</v>
      </c>
      <c r="C6">
        <v>0.7</v>
      </c>
      <c r="D6" s="4">
        <v>37</v>
      </c>
      <c r="E6" s="7">
        <f>Tabel17[[#This Row],[Order Q]]*Tabel17[[#This Row],[Price]]</f>
        <v>0</v>
      </c>
      <c r="F6" s="18"/>
      <c r="G6" t="s">
        <v>500</v>
      </c>
    </row>
    <row r="7" spans="1:14" x14ac:dyDescent="0.25">
      <c r="A7" s="18"/>
      <c r="B7" t="s">
        <v>7</v>
      </c>
      <c r="C7">
        <v>0.7</v>
      </c>
      <c r="D7" s="4">
        <v>35.64</v>
      </c>
      <c r="E7" s="7">
        <f>Tabel17[[#This Row],[Order Q]]*Tabel17[[#This Row],[Price]]</f>
        <v>0</v>
      </c>
      <c r="F7" s="18"/>
      <c r="G7" t="s">
        <v>500</v>
      </c>
    </row>
    <row r="8" spans="1:14" x14ac:dyDescent="0.25">
      <c r="A8" s="18"/>
      <c r="B8" t="s">
        <v>3</v>
      </c>
      <c r="C8">
        <v>0.7</v>
      </c>
      <c r="D8" s="4">
        <v>19.7</v>
      </c>
      <c r="E8" s="7">
        <f>Tabel17[[#This Row],[Order Q]]*Tabel17[[#This Row],[Price]]</f>
        <v>0</v>
      </c>
      <c r="F8" s="18"/>
      <c r="G8" t="s">
        <v>500</v>
      </c>
    </row>
    <row r="9" spans="1:14" x14ac:dyDescent="0.25">
      <c r="A9" s="18"/>
      <c r="B9" t="s">
        <v>8</v>
      </c>
      <c r="C9">
        <v>0.7</v>
      </c>
      <c r="D9" s="4">
        <v>42</v>
      </c>
      <c r="E9" s="7">
        <f>Tabel17[[#This Row],[Order Q]]*Tabel17[[#This Row],[Price]]</f>
        <v>0</v>
      </c>
      <c r="F9" s="18"/>
      <c r="G9" t="s">
        <v>546</v>
      </c>
    </row>
    <row r="10" spans="1:14" x14ac:dyDescent="0.25">
      <c r="A10" s="48" t="s">
        <v>324</v>
      </c>
      <c r="B10" s="3" t="s">
        <v>11</v>
      </c>
      <c r="C10" s="2"/>
      <c r="D10" s="5"/>
      <c r="E10" s="9"/>
      <c r="F10" s="45"/>
      <c r="G10" s="2"/>
      <c r="H10" s="2"/>
    </row>
    <row r="11" spans="1:14" x14ac:dyDescent="0.25">
      <c r="A11" s="18"/>
      <c r="B11" t="s">
        <v>12</v>
      </c>
      <c r="C11">
        <v>1</v>
      </c>
      <c r="D11" s="4">
        <v>23.5</v>
      </c>
      <c r="E11" s="7">
        <f>Tabel17[[#This Row],[Order Q]]*Tabel17[[#This Row],[Price]]</f>
        <v>0</v>
      </c>
      <c r="F11" s="18"/>
      <c r="G11" t="s">
        <v>292</v>
      </c>
    </row>
    <row r="12" spans="1:14" x14ac:dyDescent="0.25">
      <c r="A12" s="18"/>
      <c r="B12" t="s">
        <v>13</v>
      </c>
      <c r="C12">
        <v>1</v>
      </c>
      <c r="D12" s="4">
        <v>22</v>
      </c>
      <c r="E12" s="7">
        <f>Tabel17[[#This Row],[Order Q]]*Tabel17[[#This Row],[Price]]</f>
        <v>0</v>
      </c>
      <c r="F12" s="18"/>
      <c r="G12" t="s">
        <v>292</v>
      </c>
    </row>
    <row r="13" spans="1:14" x14ac:dyDescent="0.25">
      <c r="A13" s="18"/>
      <c r="B13" t="s">
        <v>14</v>
      </c>
      <c r="C13">
        <v>0.7</v>
      </c>
      <c r="D13" s="4">
        <v>15.12</v>
      </c>
      <c r="E13" s="7">
        <f>Tabel17[[#This Row],[Order Q]]*Tabel17[[#This Row],[Price]]</f>
        <v>0</v>
      </c>
      <c r="F13" s="18"/>
      <c r="G13" t="s">
        <v>292</v>
      </c>
    </row>
    <row r="14" spans="1:14" x14ac:dyDescent="0.25">
      <c r="A14" s="18"/>
      <c r="B14" t="s">
        <v>25</v>
      </c>
      <c r="C14">
        <v>0.7</v>
      </c>
      <c r="D14" s="4">
        <v>15.4</v>
      </c>
      <c r="E14" s="7">
        <f>Tabel17[[#This Row],[Order Q]]*Tabel17[[#This Row],[Price]]</f>
        <v>0</v>
      </c>
      <c r="F14" s="18"/>
      <c r="G14" t="s">
        <v>292</v>
      </c>
    </row>
    <row r="15" spans="1:14" x14ac:dyDescent="0.25">
      <c r="A15" s="18"/>
      <c r="B15" t="s">
        <v>19</v>
      </c>
      <c r="C15">
        <v>0.7</v>
      </c>
      <c r="D15" s="4">
        <v>24.3</v>
      </c>
      <c r="E15" s="7">
        <f>Tabel17[[#This Row],[Order Q]]*Tabel17[[#This Row],[Price]]</f>
        <v>0</v>
      </c>
      <c r="F15" s="18"/>
      <c r="G15" t="s">
        <v>292</v>
      </c>
    </row>
    <row r="16" spans="1:14" x14ac:dyDescent="0.25">
      <c r="A16" s="18"/>
      <c r="B16" t="s">
        <v>27</v>
      </c>
      <c r="C16">
        <v>0.7</v>
      </c>
      <c r="D16" s="4">
        <v>37.619999999999997</v>
      </c>
      <c r="E16" s="7">
        <f>Tabel17[[#This Row],[Order Q]]*Tabel17[[#This Row],[Price]]</f>
        <v>0</v>
      </c>
      <c r="F16" s="18"/>
      <c r="G16" t="s">
        <v>292</v>
      </c>
    </row>
    <row r="17" spans="1:8" x14ac:dyDescent="0.25">
      <c r="A17" s="18"/>
      <c r="B17" t="s">
        <v>15</v>
      </c>
      <c r="C17">
        <v>0.7</v>
      </c>
      <c r="D17" s="4">
        <v>17.55</v>
      </c>
      <c r="E17" s="7">
        <f>Tabel17[[#This Row],[Order Q]]*Tabel17[[#This Row],[Price]]</f>
        <v>0</v>
      </c>
      <c r="F17" s="18"/>
      <c r="G17" t="s">
        <v>292</v>
      </c>
    </row>
    <row r="18" spans="1:8" x14ac:dyDescent="0.25">
      <c r="A18" s="18"/>
      <c r="B18" t="s">
        <v>16</v>
      </c>
      <c r="C18">
        <v>0.7</v>
      </c>
      <c r="D18" s="4">
        <v>27</v>
      </c>
      <c r="E18" s="7">
        <f>Tabel17[[#This Row],[Order Q]]*Tabel17[[#This Row],[Price]]</f>
        <v>0</v>
      </c>
      <c r="F18" s="18"/>
      <c r="G18" t="s">
        <v>292</v>
      </c>
    </row>
    <row r="19" spans="1:8" x14ac:dyDescent="0.25">
      <c r="A19" s="18"/>
      <c r="B19" t="s">
        <v>17</v>
      </c>
      <c r="C19">
        <v>0.7</v>
      </c>
      <c r="D19" s="4">
        <v>15.12</v>
      </c>
      <c r="E19" s="7">
        <f>Tabel17[[#This Row],[Order Q]]*Tabel17[[#This Row],[Price]]</f>
        <v>0</v>
      </c>
      <c r="F19" s="18"/>
      <c r="G19" t="s">
        <v>292</v>
      </c>
    </row>
    <row r="20" spans="1:8" x14ac:dyDescent="0.25">
      <c r="A20" s="18"/>
      <c r="B20" t="s">
        <v>18</v>
      </c>
      <c r="C20">
        <v>1</v>
      </c>
      <c r="D20" s="4">
        <v>17.420000000000002</v>
      </c>
      <c r="E20" s="7">
        <f>Tabel17[[#This Row],[Order Q]]*Tabel17[[#This Row],[Price]]</f>
        <v>0</v>
      </c>
      <c r="F20" s="18"/>
      <c r="G20" t="s">
        <v>292</v>
      </c>
    </row>
    <row r="21" spans="1:8" x14ac:dyDescent="0.25">
      <c r="A21" s="18"/>
      <c r="B21" t="s">
        <v>20</v>
      </c>
      <c r="C21">
        <v>0.7</v>
      </c>
      <c r="D21" s="4">
        <v>133.65</v>
      </c>
      <c r="E21" s="7">
        <f>Tabel17[[#This Row],[Order Q]]*Tabel17[[#This Row],[Price]]</f>
        <v>0</v>
      </c>
      <c r="F21" s="18"/>
      <c r="G21" t="s">
        <v>292</v>
      </c>
    </row>
    <row r="22" spans="1:8" x14ac:dyDescent="0.25">
      <c r="A22" s="48" t="s">
        <v>324</v>
      </c>
      <c r="B22" s="3" t="s">
        <v>21</v>
      </c>
      <c r="C22" s="2"/>
      <c r="D22" s="5"/>
      <c r="E22" s="9"/>
      <c r="F22" s="45"/>
      <c r="G22" s="2"/>
      <c r="H22" s="2"/>
    </row>
    <row r="23" spans="1:8" x14ac:dyDescent="0.25">
      <c r="A23" s="18"/>
      <c r="B23" t="s">
        <v>22</v>
      </c>
      <c r="C23">
        <v>0.7</v>
      </c>
      <c r="D23" s="4">
        <v>225.45</v>
      </c>
      <c r="E23" s="7">
        <f>Tabel17[[#This Row],[Order Q]]*Tabel17[[#This Row],[Price]]</f>
        <v>0</v>
      </c>
      <c r="F23" s="18"/>
      <c r="G23" t="s">
        <v>292</v>
      </c>
    </row>
    <row r="24" spans="1:8" x14ac:dyDescent="0.25">
      <c r="A24" s="18"/>
      <c r="B24" t="s">
        <v>23</v>
      </c>
      <c r="C24">
        <v>0.7</v>
      </c>
      <c r="D24" s="4">
        <v>21.8</v>
      </c>
      <c r="E24" s="7">
        <f>Tabel17[[#This Row],[Order Q]]*Tabel17[[#This Row],[Price]]</f>
        <v>0</v>
      </c>
      <c r="F24" s="18"/>
      <c r="G24" t="s">
        <v>292</v>
      </c>
    </row>
    <row r="25" spans="1:8" x14ac:dyDescent="0.25">
      <c r="A25" s="18"/>
      <c r="B25" t="s">
        <v>24</v>
      </c>
      <c r="C25">
        <v>0.7</v>
      </c>
      <c r="D25" s="4">
        <v>163.35</v>
      </c>
      <c r="E25" s="7">
        <f>Tabel17[[#This Row],[Order Q]]*Tabel17[[#This Row],[Price]]</f>
        <v>0</v>
      </c>
      <c r="F25" s="18"/>
      <c r="G25" t="s">
        <v>292</v>
      </c>
    </row>
    <row r="26" spans="1:8" x14ac:dyDescent="0.25">
      <c r="A26" s="48" t="s">
        <v>324</v>
      </c>
      <c r="B26" s="3" t="s">
        <v>28</v>
      </c>
      <c r="C26" s="2"/>
      <c r="D26" s="5"/>
      <c r="E26" s="9"/>
      <c r="F26" s="45"/>
      <c r="G26" s="2"/>
      <c r="H26" s="2"/>
    </row>
    <row r="27" spans="1:8" x14ac:dyDescent="0.25">
      <c r="A27" s="18"/>
      <c r="B27" t="s">
        <v>36</v>
      </c>
      <c r="C27">
        <v>0.7</v>
      </c>
      <c r="D27" s="4">
        <v>47</v>
      </c>
      <c r="E27" s="7">
        <f>Tabel17[[#This Row],[Order Q]]*Tabel17[[#This Row],[Price]]</f>
        <v>0</v>
      </c>
      <c r="F27" s="18"/>
      <c r="G27" t="s">
        <v>292</v>
      </c>
    </row>
    <row r="28" spans="1:8" x14ac:dyDescent="0.25">
      <c r="A28" s="18"/>
      <c r="B28" t="s">
        <v>35</v>
      </c>
      <c r="C28">
        <v>0.7</v>
      </c>
      <c r="D28" s="4">
        <v>53</v>
      </c>
      <c r="E28" s="7">
        <f>Tabel17[[#This Row],[Order Q]]*Tabel17[[#This Row],[Price]]</f>
        <v>0</v>
      </c>
      <c r="F28" s="18"/>
      <c r="G28" t="s">
        <v>292</v>
      </c>
    </row>
    <row r="29" spans="1:8" x14ac:dyDescent="0.25">
      <c r="A29" s="18"/>
      <c r="B29" t="s">
        <v>33</v>
      </c>
      <c r="C29">
        <v>0.7</v>
      </c>
      <c r="D29" s="4">
        <v>238.95</v>
      </c>
      <c r="E29" s="7">
        <f>Tabel17[[#This Row],[Order Q]]*Tabel17[[#This Row],[Price]]</f>
        <v>0</v>
      </c>
      <c r="F29" s="18"/>
      <c r="G29" t="s">
        <v>294</v>
      </c>
    </row>
    <row r="30" spans="1:8" x14ac:dyDescent="0.25">
      <c r="A30" s="18"/>
      <c r="B30" t="s">
        <v>89</v>
      </c>
      <c r="C30">
        <v>0.7</v>
      </c>
      <c r="D30" s="4">
        <v>60.75</v>
      </c>
      <c r="E30" s="7">
        <f>Tabel17[[#This Row],[Order Q]]*Tabel17[[#This Row],[Price]]</f>
        <v>0</v>
      </c>
      <c r="F30" s="18"/>
      <c r="G30" t="s">
        <v>501</v>
      </c>
    </row>
    <row r="31" spans="1:8" x14ac:dyDescent="0.25">
      <c r="A31" s="18"/>
      <c r="B31" t="s">
        <v>32</v>
      </c>
      <c r="C31">
        <v>0.7</v>
      </c>
      <c r="D31" s="4">
        <v>130</v>
      </c>
      <c r="E31" s="7">
        <f>Tabel17[[#This Row],[Order Q]]*Tabel17[[#This Row],[Price]]</f>
        <v>0</v>
      </c>
      <c r="F31" s="18"/>
      <c r="G31" t="s">
        <v>295</v>
      </c>
    </row>
    <row r="32" spans="1:8" x14ac:dyDescent="0.25">
      <c r="A32" s="18"/>
      <c r="B32" t="s">
        <v>31</v>
      </c>
      <c r="C32">
        <v>0.7</v>
      </c>
      <c r="D32" s="4">
        <v>380</v>
      </c>
      <c r="E32" s="7">
        <f>Tabel17[[#This Row],[Order Q]]*Tabel17[[#This Row],[Price]]</f>
        <v>0</v>
      </c>
      <c r="F32" s="18"/>
      <c r="G32" t="s">
        <v>295</v>
      </c>
    </row>
    <row r="33" spans="1:8" x14ac:dyDescent="0.25">
      <c r="A33" s="18"/>
      <c r="B33" t="s">
        <v>30</v>
      </c>
      <c r="C33">
        <v>0.7</v>
      </c>
      <c r="D33" s="4">
        <v>199</v>
      </c>
      <c r="E33" s="7">
        <f>Tabel17[[#This Row],[Order Q]]*Tabel17[[#This Row],[Price]]</f>
        <v>0</v>
      </c>
      <c r="F33" s="18"/>
      <c r="G33" t="s">
        <v>295</v>
      </c>
    </row>
    <row r="34" spans="1:8" x14ac:dyDescent="0.25">
      <c r="A34" s="18"/>
      <c r="B34" t="s">
        <v>29</v>
      </c>
      <c r="C34">
        <v>0.7</v>
      </c>
      <c r="D34" s="4">
        <v>179</v>
      </c>
      <c r="E34" s="7">
        <f>Tabel17[[#This Row],[Order Q]]*Tabel17[[#This Row],[Price]]</f>
        <v>0</v>
      </c>
      <c r="F34" s="18"/>
      <c r="G34" t="s">
        <v>509</v>
      </c>
    </row>
    <row r="35" spans="1:8" x14ac:dyDescent="0.25">
      <c r="A35" s="18"/>
      <c r="B35" t="s">
        <v>34</v>
      </c>
      <c r="C35">
        <v>0.7</v>
      </c>
      <c r="D35" s="4">
        <v>51.3</v>
      </c>
      <c r="E35" s="7">
        <f>Tabel17[[#This Row],[Order Q]]*Tabel17[[#This Row],[Price]]</f>
        <v>0</v>
      </c>
      <c r="F35" s="18"/>
      <c r="G35" t="s">
        <v>509</v>
      </c>
    </row>
    <row r="36" spans="1:8" x14ac:dyDescent="0.25">
      <c r="A36" s="18"/>
      <c r="B36" t="s">
        <v>37</v>
      </c>
      <c r="C36">
        <v>0.7</v>
      </c>
      <c r="D36" s="4">
        <v>62.44</v>
      </c>
      <c r="E36" s="7">
        <f>Tabel17[[#This Row],[Order Q]]*Tabel17[[#This Row],[Price]]</f>
        <v>0</v>
      </c>
      <c r="F36" s="18"/>
      <c r="G36" t="s">
        <v>509</v>
      </c>
    </row>
    <row r="37" spans="1:8" x14ac:dyDescent="0.25">
      <c r="A37" s="18"/>
      <c r="B37" t="s">
        <v>38</v>
      </c>
      <c r="C37">
        <v>0.7</v>
      </c>
      <c r="D37" s="4">
        <v>48.6</v>
      </c>
      <c r="E37" s="7">
        <f>Tabel17[[#This Row],[Order Q]]*Tabel17[[#This Row],[Price]]</f>
        <v>0</v>
      </c>
      <c r="F37" s="18"/>
      <c r="G37" t="s">
        <v>511</v>
      </c>
    </row>
    <row r="38" spans="1:8" x14ac:dyDescent="0.25">
      <c r="A38" s="18"/>
      <c r="B38" t="s">
        <v>39</v>
      </c>
      <c r="C38">
        <v>0.7</v>
      </c>
      <c r="D38" s="4">
        <v>64.73</v>
      </c>
      <c r="E38" s="7">
        <f>Tabel17[[#This Row],[Order Q]]*Tabel17[[#This Row],[Price]]</f>
        <v>0</v>
      </c>
      <c r="F38" s="18"/>
      <c r="G38" t="s">
        <v>509</v>
      </c>
    </row>
    <row r="39" spans="1:8" x14ac:dyDescent="0.25">
      <c r="A39" s="18"/>
      <c r="B39" t="s">
        <v>40</v>
      </c>
      <c r="C39">
        <v>0.7</v>
      </c>
      <c r="D39" s="4">
        <v>58.89</v>
      </c>
      <c r="E39" s="7">
        <f>Tabel17[[#This Row],[Order Q]]*Tabel17[[#This Row],[Price]]</f>
        <v>0</v>
      </c>
      <c r="F39" s="18"/>
      <c r="G39" t="s">
        <v>509</v>
      </c>
    </row>
    <row r="40" spans="1:8" x14ac:dyDescent="0.25">
      <c r="A40" s="18"/>
      <c r="B40" t="s">
        <v>41</v>
      </c>
      <c r="C40">
        <v>0.7</v>
      </c>
      <c r="D40" s="4">
        <v>51.95</v>
      </c>
      <c r="E40" s="7">
        <f>Tabel17[[#This Row],[Order Q]]*Tabel17[[#This Row],[Price]]</f>
        <v>0</v>
      </c>
      <c r="F40" s="18"/>
      <c r="G40" t="s">
        <v>509</v>
      </c>
    </row>
    <row r="41" spans="1:8" x14ac:dyDescent="0.25">
      <c r="A41" s="48" t="s">
        <v>324</v>
      </c>
      <c r="B41" s="3" t="s">
        <v>42</v>
      </c>
      <c r="C41" s="2"/>
      <c r="D41" s="5"/>
      <c r="E41" s="9"/>
      <c r="F41" s="45"/>
      <c r="G41" s="2"/>
      <c r="H41" s="2"/>
    </row>
    <row r="42" spans="1:8" x14ac:dyDescent="0.25">
      <c r="A42" s="18"/>
      <c r="B42" t="s">
        <v>43</v>
      </c>
      <c r="C42">
        <v>0.7</v>
      </c>
      <c r="D42" s="4">
        <v>36.450000000000003</v>
      </c>
      <c r="E42" s="7">
        <f>Tabel17[[#This Row],[Order Q]]*Tabel17[[#This Row],[Price]]</f>
        <v>0</v>
      </c>
      <c r="F42" s="18"/>
      <c r="G42" t="s">
        <v>293</v>
      </c>
    </row>
    <row r="43" spans="1:8" x14ac:dyDescent="0.25">
      <c r="A43" s="18"/>
      <c r="B43" t="s">
        <v>46</v>
      </c>
      <c r="C43">
        <v>1</v>
      </c>
      <c r="D43" s="4">
        <v>151.19999999999999</v>
      </c>
      <c r="E43" s="7">
        <f>Tabel17[[#This Row],[Order Q]]*Tabel17[[#This Row],[Price]]</f>
        <v>0</v>
      </c>
      <c r="F43" s="18"/>
      <c r="G43" t="s">
        <v>296</v>
      </c>
    </row>
    <row r="44" spans="1:8" x14ac:dyDescent="0.25">
      <c r="A44" s="18"/>
      <c r="B44" t="s">
        <v>44</v>
      </c>
      <c r="C44">
        <v>0.7</v>
      </c>
      <c r="D44" s="4">
        <v>36</v>
      </c>
      <c r="E44" s="7">
        <f>Tabel17[[#This Row],[Order Q]]*Tabel17[[#This Row],[Price]]</f>
        <v>0</v>
      </c>
      <c r="F44" s="18"/>
      <c r="G44" t="s">
        <v>292</v>
      </c>
    </row>
    <row r="45" spans="1:8" x14ac:dyDescent="0.25">
      <c r="A45" s="18"/>
      <c r="B45" t="s">
        <v>45</v>
      </c>
      <c r="C45">
        <v>0.7</v>
      </c>
      <c r="D45" s="4">
        <v>33.28</v>
      </c>
      <c r="E45" s="7">
        <f>Tabel17[[#This Row],[Order Q]]*Tabel17[[#This Row],[Price]]</f>
        <v>0</v>
      </c>
      <c r="F45" s="18"/>
      <c r="G45" t="s">
        <v>292</v>
      </c>
    </row>
    <row r="46" spans="1:8" x14ac:dyDescent="0.25">
      <c r="A46" s="18"/>
      <c r="B46" t="s">
        <v>47</v>
      </c>
      <c r="C46">
        <v>0.7</v>
      </c>
      <c r="D46" s="4">
        <v>16.670000000000002</v>
      </c>
      <c r="E46" s="7">
        <f>Tabel17[[#This Row],[Order Q]]*Tabel17[[#This Row],[Price]]</f>
        <v>0</v>
      </c>
      <c r="F46" s="18"/>
      <c r="G46" t="s">
        <v>292</v>
      </c>
    </row>
    <row r="47" spans="1:8" x14ac:dyDescent="0.25">
      <c r="A47" s="48" t="s">
        <v>324</v>
      </c>
      <c r="B47" s="3" t="s">
        <v>48</v>
      </c>
      <c r="C47" s="2"/>
      <c r="D47" s="5"/>
      <c r="E47" s="9"/>
      <c r="F47" s="45"/>
      <c r="G47" s="2"/>
      <c r="H47" s="2"/>
    </row>
    <row r="48" spans="1:8" x14ac:dyDescent="0.25">
      <c r="A48" s="18"/>
      <c r="B48" t="s">
        <v>49</v>
      </c>
      <c r="C48">
        <v>0.7</v>
      </c>
      <c r="D48" s="4">
        <v>67.5</v>
      </c>
      <c r="E48" s="7">
        <f>Tabel17[[#This Row],[Order Q]]*Tabel17[[#This Row],[Price]]</f>
        <v>0</v>
      </c>
      <c r="F48" s="18"/>
      <c r="G48" t="s">
        <v>297</v>
      </c>
    </row>
    <row r="49" spans="1:8" x14ac:dyDescent="0.25">
      <c r="A49" s="18"/>
      <c r="B49" t="s">
        <v>50</v>
      </c>
      <c r="C49">
        <v>0.7</v>
      </c>
      <c r="D49" s="4">
        <v>149.88999999999999</v>
      </c>
      <c r="E49" s="7">
        <f>Tabel17[[#This Row],[Order Q]]*Tabel17[[#This Row],[Price]]</f>
        <v>0</v>
      </c>
      <c r="F49" s="18"/>
      <c r="G49" t="s">
        <v>297</v>
      </c>
    </row>
    <row r="50" spans="1:8" x14ac:dyDescent="0.25">
      <c r="A50" s="18"/>
      <c r="B50" t="s">
        <v>51</v>
      </c>
      <c r="C50">
        <v>0.7</v>
      </c>
      <c r="D50" s="4">
        <v>135</v>
      </c>
      <c r="E50" s="7">
        <f>Tabel17[[#This Row],[Order Q]]*Tabel17[[#This Row],[Price]]</f>
        <v>0</v>
      </c>
      <c r="F50" s="18"/>
      <c r="G50" t="s">
        <v>297</v>
      </c>
    </row>
    <row r="51" spans="1:8" x14ac:dyDescent="0.25">
      <c r="A51" s="18"/>
      <c r="B51" t="s">
        <v>52</v>
      </c>
      <c r="C51">
        <v>0.7</v>
      </c>
      <c r="D51" s="4">
        <v>329.4</v>
      </c>
      <c r="E51" s="7">
        <f>Tabel17[[#This Row],[Order Q]]*Tabel17[[#This Row],[Price]]</f>
        <v>0</v>
      </c>
      <c r="F51" s="18"/>
      <c r="G51" t="s">
        <v>297</v>
      </c>
    </row>
    <row r="52" spans="1:8" x14ac:dyDescent="0.25">
      <c r="A52" s="18"/>
      <c r="B52" t="s">
        <v>53</v>
      </c>
      <c r="C52">
        <v>0.7</v>
      </c>
      <c r="D52" s="4">
        <v>2700</v>
      </c>
      <c r="E52" s="7">
        <f>Tabel17[[#This Row],[Order Q]]*Tabel17[[#This Row],[Price]]</f>
        <v>0</v>
      </c>
      <c r="F52" s="18"/>
      <c r="G52" t="s">
        <v>297</v>
      </c>
    </row>
    <row r="53" spans="1:8" x14ac:dyDescent="0.25">
      <c r="A53" s="18"/>
      <c r="B53" t="s">
        <v>54</v>
      </c>
      <c r="C53">
        <v>0.7</v>
      </c>
      <c r="D53" s="4">
        <v>173.95</v>
      </c>
      <c r="E53" s="7">
        <f>Tabel17[[#This Row],[Order Q]]*Tabel17[[#This Row],[Price]]</f>
        <v>0</v>
      </c>
      <c r="F53" s="18"/>
      <c r="G53" t="s">
        <v>297</v>
      </c>
    </row>
    <row r="54" spans="1:8" x14ac:dyDescent="0.25">
      <c r="A54" s="18"/>
      <c r="B54" t="s">
        <v>55</v>
      </c>
      <c r="C54">
        <v>0.7</v>
      </c>
      <c r="D54" s="4">
        <v>243.68</v>
      </c>
      <c r="E54" s="7">
        <f>Tabel17[[#This Row],[Order Q]]*Tabel17[[#This Row],[Price]]</f>
        <v>0</v>
      </c>
      <c r="F54" s="18"/>
      <c r="G54" t="s">
        <v>510</v>
      </c>
    </row>
    <row r="55" spans="1:8" x14ac:dyDescent="0.25">
      <c r="A55" s="18"/>
      <c r="B55" t="s">
        <v>56</v>
      </c>
      <c r="C55">
        <v>0.7</v>
      </c>
      <c r="D55" s="4">
        <v>72.52</v>
      </c>
      <c r="E55" s="7">
        <f>Tabel17[[#This Row],[Order Q]]*Tabel17[[#This Row],[Price]]</f>
        <v>0</v>
      </c>
      <c r="F55" s="18"/>
      <c r="G55" t="s">
        <v>297</v>
      </c>
    </row>
    <row r="56" spans="1:8" x14ac:dyDescent="0.25">
      <c r="A56" s="18"/>
      <c r="B56" t="s">
        <v>57</v>
      </c>
      <c r="C56">
        <v>0.7</v>
      </c>
      <c r="D56" s="4">
        <v>188.16</v>
      </c>
      <c r="E56" s="7">
        <f>Tabel17[[#This Row],[Order Q]]*Tabel17[[#This Row],[Price]]</f>
        <v>0</v>
      </c>
      <c r="F56" s="18"/>
      <c r="G56" t="s">
        <v>297</v>
      </c>
    </row>
    <row r="57" spans="1:8" x14ac:dyDescent="0.25">
      <c r="A57" s="18"/>
      <c r="B57" t="s">
        <v>60</v>
      </c>
      <c r="C57">
        <v>0.7</v>
      </c>
      <c r="D57" s="4">
        <v>24.5</v>
      </c>
      <c r="E57" s="7">
        <f>Tabel17[[#This Row],[Order Q]]*Tabel17[[#This Row],[Price]]</f>
        <v>0</v>
      </c>
      <c r="F57" s="18"/>
      <c r="G57" t="s">
        <v>292</v>
      </c>
    </row>
    <row r="58" spans="1:8" x14ac:dyDescent="0.25">
      <c r="A58" s="18"/>
      <c r="B58" t="s">
        <v>59</v>
      </c>
      <c r="C58">
        <v>0.7</v>
      </c>
      <c r="D58" s="4">
        <v>25.99</v>
      </c>
      <c r="E58" s="7">
        <f>Tabel17[[#This Row],[Order Q]]*Tabel17[[#This Row],[Price]]</f>
        <v>0</v>
      </c>
      <c r="F58" s="18"/>
      <c r="G58" t="s">
        <v>509</v>
      </c>
    </row>
    <row r="59" spans="1:8" x14ac:dyDescent="0.25">
      <c r="A59" s="18"/>
      <c r="B59" t="s">
        <v>58</v>
      </c>
      <c r="C59">
        <v>0.7</v>
      </c>
      <c r="D59" s="4">
        <v>184.28</v>
      </c>
      <c r="E59" s="7">
        <f>Tabel17[[#This Row],[Order Q]]*Tabel17[[#This Row],[Price]]</f>
        <v>0</v>
      </c>
      <c r="F59" s="18"/>
      <c r="G59" t="s">
        <v>509</v>
      </c>
    </row>
    <row r="60" spans="1:8" x14ac:dyDescent="0.25">
      <c r="A60" s="48" t="s">
        <v>324</v>
      </c>
      <c r="B60" s="3" t="s">
        <v>61</v>
      </c>
      <c r="C60" s="2"/>
      <c r="D60" s="5"/>
      <c r="E60" s="9"/>
      <c r="F60" s="45"/>
      <c r="G60" s="2"/>
      <c r="H60" s="2"/>
    </row>
    <row r="61" spans="1:8" x14ac:dyDescent="0.25">
      <c r="A61" s="18"/>
      <c r="B61" t="s">
        <v>62</v>
      </c>
      <c r="C61">
        <v>0.7</v>
      </c>
      <c r="D61" s="4">
        <v>16.13</v>
      </c>
      <c r="E61" s="7">
        <f>Tabel17[[#This Row],[Order Q]]*Tabel17[[#This Row],[Price]]</f>
        <v>0</v>
      </c>
      <c r="F61" s="18"/>
      <c r="G61" t="s">
        <v>292</v>
      </c>
    </row>
    <row r="62" spans="1:8" x14ac:dyDescent="0.25">
      <c r="A62" s="18"/>
      <c r="B62" t="s">
        <v>82</v>
      </c>
      <c r="C62">
        <v>0.7</v>
      </c>
      <c r="D62" s="4">
        <v>11.85</v>
      </c>
      <c r="E62" s="7">
        <f>Tabel17[[#This Row],[Order Q]]*Tabel17[[#This Row],[Price]]</f>
        <v>0</v>
      </c>
      <c r="F62" s="18"/>
      <c r="G62" t="s">
        <v>292</v>
      </c>
    </row>
    <row r="63" spans="1:8" x14ac:dyDescent="0.25">
      <c r="A63" s="18"/>
      <c r="B63" t="s">
        <v>63</v>
      </c>
      <c r="C63">
        <v>0.7</v>
      </c>
      <c r="D63" s="4">
        <v>14.8</v>
      </c>
      <c r="E63" s="7">
        <f>Tabel17[[#This Row],[Order Q]]*Tabel17[[#This Row],[Price]]</f>
        <v>0</v>
      </c>
      <c r="F63" s="18"/>
      <c r="G63" t="s">
        <v>292</v>
      </c>
    </row>
    <row r="64" spans="1:8" x14ac:dyDescent="0.25">
      <c r="A64" s="18"/>
      <c r="B64" t="s">
        <v>329</v>
      </c>
      <c r="C64">
        <v>0.7</v>
      </c>
      <c r="D64" s="4">
        <v>14.72</v>
      </c>
      <c r="E64" s="7">
        <f>Tabel17[[#This Row],[Order Q]]*Tabel17[[#This Row],[Price]]</f>
        <v>0</v>
      </c>
      <c r="F64" s="18"/>
      <c r="G64" t="s">
        <v>292</v>
      </c>
    </row>
    <row r="65" spans="1:7" x14ac:dyDescent="0.25">
      <c r="A65" s="18"/>
      <c r="B65" t="s">
        <v>83</v>
      </c>
      <c r="C65">
        <v>0.7</v>
      </c>
      <c r="D65" s="4">
        <v>15.93</v>
      </c>
      <c r="E65" s="7">
        <f>Tabel17[[#This Row],[Order Q]]*Tabel17[[#This Row],[Price]]</f>
        <v>0</v>
      </c>
      <c r="F65" s="18"/>
      <c r="G65" t="s">
        <v>292</v>
      </c>
    </row>
    <row r="66" spans="1:7" x14ac:dyDescent="0.25">
      <c r="A66" s="18"/>
      <c r="B66" t="s">
        <v>64</v>
      </c>
      <c r="C66">
        <v>0.7</v>
      </c>
      <c r="D66" s="4">
        <v>19.93</v>
      </c>
      <c r="E66" s="7">
        <f>Tabel17[[#This Row],[Order Q]]*Tabel17[[#This Row],[Price]]</f>
        <v>0</v>
      </c>
      <c r="F66" s="18"/>
      <c r="G66" t="s">
        <v>292</v>
      </c>
    </row>
    <row r="67" spans="1:7" x14ac:dyDescent="0.25">
      <c r="A67" s="18"/>
      <c r="B67" t="s">
        <v>65</v>
      </c>
      <c r="C67">
        <v>0.7</v>
      </c>
      <c r="D67" s="4">
        <v>20.25</v>
      </c>
      <c r="E67" s="7">
        <f>Tabel17[[#This Row],[Order Q]]*Tabel17[[#This Row],[Price]]</f>
        <v>0</v>
      </c>
      <c r="F67" s="18"/>
      <c r="G67" t="s">
        <v>292</v>
      </c>
    </row>
    <row r="68" spans="1:7" x14ac:dyDescent="0.25">
      <c r="A68" s="18"/>
      <c r="B68" t="s">
        <v>66</v>
      </c>
      <c r="C68">
        <v>0.7</v>
      </c>
      <c r="D68" s="4">
        <v>22.41</v>
      </c>
      <c r="E68" s="7">
        <f>Tabel17[[#This Row],[Order Q]]*Tabel17[[#This Row],[Price]]</f>
        <v>0</v>
      </c>
      <c r="F68" s="18"/>
      <c r="G68" t="s">
        <v>292</v>
      </c>
    </row>
    <row r="69" spans="1:7" x14ac:dyDescent="0.25">
      <c r="A69" s="18"/>
      <c r="B69" t="s">
        <v>91</v>
      </c>
      <c r="C69">
        <v>0.7</v>
      </c>
      <c r="D69" s="4">
        <v>14.31</v>
      </c>
      <c r="E69" s="7">
        <f>Tabel17[[#This Row],[Order Q]]*Tabel17[[#This Row],[Price]]</f>
        <v>0</v>
      </c>
      <c r="F69" s="18"/>
      <c r="G69" t="s">
        <v>292</v>
      </c>
    </row>
    <row r="70" spans="1:7" x14ac:dyDescent="0.25">
      <c r="A70" s="18"/>
      <c r="B70" t="s">
        <v>67</v>
      </c>
      <c r="C70">
        <v>0.7</v>
      </c>
      <c r="D70" s="4">
        <v>13.5</v>
      </c>
      <c r="E70" s="7">
        <f>Tabel17[[#This Row],[Order Q]]*Tabel17[[#This Row],[Price]]</f>
        <v>0</v>
      </c>
      <c r="F70" s="18"/>
      <c r="G70" t="s">
        <v>292</v>
      </c>
    </row>
    <row r="71" spans="1:7" x14ac:dyDescent="0.25">
      <c r="A71" s="18"/>
      <c r="B71" t="s">
        <v>68</v>
      </c>
      <c r="C71">
        <v>0.7</v>
      </c>
      <c r="D71" s="4">
        <v>13.5</v>
      </c>
      <c r="E71" s="7">
        <f>Tabel17[[#This Row],[Order Q]]*Tabel17[[#This Row],[Price]]</f>
        <v>0</v>
      </c>
      <c r="F71" s="18"/>
      <c r="G71" t="s">
        <v>292</v>
      </c>
    </row>
    <row r="72" spans="1:7" x14ac:dyDescent="0.25">
      <c r="A72" s="18"/>
      <c r="B72" t="s">
        <v>69</v>
      </c>
      <c r="C72">
        <v>0.7</v>
      </c>
      <c r="D72" s="4">
        <v>13.5</v>
      </c>
      <c r="E72" s="7">
        <f>Tabel17[[#This Row],[Order Q]]*Tabel17[[#This Row],[Price]]</f>
        <v>0</v>
      </c>
      <c r="F72" s="18"/>
      <c r="G72" t="s">
        <v>292</v>
      </c>
    </row>
    <row r="73" spans="1:7" x14ac:dyDescent="0.25">
      <c r="A73" s="18"/>
      <c r="B73" t="s">
        <v>92</v>
      </c>
      <c r="C73">
        <v>0.7</v>
      </c>
      <c r="D73" s="4">
        <v>13.5</v>
      </c>
      <c r="E73" s="7">
        <f>Tabel17[[#This Row],[Order Q]]*Tabel17[[#This Row],[Price]]</f>
        <v>0</v>
      </c>
      <c r="F73" s="18"/>
      <c r="G73" t="s">
        <v>292</v>
      </c>
    </row>
    <row r="74" spans="1:7" x14ac:dyDescent="0.25">
      <c r="A74" s="18"/>
      <c r="B74" t="s">
        <v>70</v>
      </c>
      <c r="C74">
        <v>0.7</v>
      </c>
      <c r="D74" s="4">
        <v>13.5</v>
      </c>
      <c r="E74" s="7">
        <f>Tabel17[[#This Row],[Order Q]]*Tabel17[[#This Row],[Price]]</f>
        <v>0</v>
      </c>
      <c r="F74" s="18"/>
      <c r="G74" t="s">
        <v>292</v>
      </c>
    </row>
    <row r="75" spans="1:7" x14ac:dyDescent="0.25">
      <c r="A75" s="18"/>
      <c r="B75" t="s">
        <v>71</v>
      </c>
      <c r="C75">
        <v>0.7</v>
      </c>
      <c r="D75" s="4">
        <v>20.8</v>
      </c>
      <c r="E75" s="7">
        <f>Tabel17[[#This Row],[Order Q]]*Tabel17[[#This Row],[Price]]</f>
        <v>0</v>
      </c>
      <c r="F75" s="18"/>
      <c r="G75" t="s">
        <v>292</v>
      </c>
    </row>
    <row r="76" spans="1:7" x14ac:dyDescent="0.25">
      <c r="A76" s="18"/>
      <c r="B76" t="s">
        <v>72</v>
      </c>
      <c r="C76">
        <v>0.7</v>
      </c>
      <c r="D76" s="4">
        <v>16.2</v>
      </c>
      <c r="E76" s="7">
        <f>Tabel17[[#This Row],[Order Q]]*Tabel17[[#This Row],[Price]]</f>
        <v>0</v>
      </c>
      <c r="F76" s="18"/>
      <c r="G76" t="s">
        <v>292</v>
      </c>
    </row>
    <row r="77" spans="1:7" x14ac:dyDescent="0.25">
      <c r="A77" s="18"/>
      <c r="B77" t="s">
        <v>88</v>
      </c>
      <c r="C77">
        <v>0.7</v>
      </c>
      <c r="D77" s="4">
        <v>17.89</v>
      </c>
      <c r="E77" s="7">
        <f>Tabel17[[#This Row],[Order Q]]*Tabel17[[#This Row],[Price]]</f>
        <v>0</v>
      </c>
      <c r="F77" s="18"/>
      <c r="G77" t="s">
        <v>292</v>
      </c>
    </row>
    <row r="78" spans="1:7" x14ac:dyDescent="0.25">
      <c r="A78" s="18"/>
      <c r="B78" t="s">
        <v>73</v>
      </c>
      <c r="C78">
        <v>0.7</v>
      </c>
      <c r="D78" s="4">
        <v>21.42</v>
      </c>
      <c r="E78" s="7">
        <f>Tabel17[[#This Row],[Order Q]]*Tabel17[[#This Row],[Price]]</f>
        <v>0</v>
      </c>
      <c r="F78" s="18"/>
      <c r="G78" t="s">
        <v>292</v>
      </c>
    </row>
    <row r="79" spans="1:7" x14ac:dyDescent="0.25">
      <c r="A79" s="18"/>
      <c r="B79" t="s">
        <v>74</v>
      </c>
      <c r="C79">
        <v>0.7</v>
      </c>
      <c r="D79" s="4">
        <v>14.78</v>
      </c>
      <c r="E79" s="7">
        <f>Tabel17[[#This Row],[Order Q]]*Tabel17[[#This Row],[Price]]</f>
        <v>0</v>
      </c>
      <c r="F79" s="18"/>
      <c r="G79" t="s">
        <v>292</v>
      </c>
    </row>
    <row r="80" spans="1:7" x14ac:dyDescent="0.25">
      <c r="A80" s="18"/>
      <c r="B80" t="s">
        <v>75</v>
      </c>
      <c r="C80">
        <v>0.7</v>
      </c>
      <c r="D80" s="4">
        <v>15.5</v>
      </c>
      <c r="E80" s="7">
        <f>Tabel17[[#This Row],[Order Q]]*Tabel17[[#This Row],[Price]]</f>
        <v>0</v>
      </c>
      <c r="F80" s="18"/>
      <c r="G80" t="s">
        <v>292</v>
      </c>
    </row>
    <row r="81" spans="1:8" x14ac:dyDescent="0.25">
      <c r="A81" s="18"/>
      <c r="B81" t="s">
        <v>87</v>
      </c>
      <c r="C81">
        <v>0.7</v>
      </c>
      <c r="D81" s="4">
        <v>16.399999999999999</v>
      </c>
      <c r="E81" s="7">
        <f>Tabel17[[#This Row],[Order Q]]*Tabel17[[#This Row],[Price]]</f>
        <v>0</v>
      </c>
      <c r="F81" s="18"/>
      <c r="G81" t="s">
        <v>292</v>
      </c>
    </row>
    <row r="82" spans="1:8" x14ac:dyDescent="0.25">
      <c r="A82" s="18"/>
      <c r="B82" t="s">
        <v>76</v>
      </c>
      <c r="C82">
        <v>0.7</v>
      </c>
      <c r="D82" s="4">
        <v>19.989999999999998</v>
      </c>
      <c r="E82" s="7">
        <f>Tabel17[[#This Row],[Order Q]]*Tabel17[[#This Row],[Price]]</f>
        <v>0</v>
      </c>
      <c r="F82" s="18"/>
      <c r="G82" t="s">
        <v>292</v>
      </c>
    </row>
    <row r="83" spans="1:8" x14ac:dyDescent="0.25">
      <c r="A83" s="18"/>
      <c r="B83" t="s">
        <v>77</v>
      </c>
      <c r="C83">
        <v>0.7</v>
      </c>
      <c r="D83" s="4">
        <v>15.12</v>
      </c>
      <c r="E83" s="7">
        <f>Tabel17[[#This Row],[Order Q]]*Tabel17[[#This Row],[Price]]</f>
        <v>0</v>
      </c>
      <c r="F83" s="18"/>
      <c r="G83" t="s">
        <v>292</v>
      </c>
    </row>
    <row r="84" spans="1:8" x14ac:dyDescent="0.25">
      <c r="A84" s="18"/>
      <c r="B84" t="s">
        <v>78</v>
      </c>
      <c r="C84">
        <v>0.7</v>
      </c>
      <c r="D84" s="4">
        <v>15.5</v>
      </c>
      <c r="E84" s="7">
        <f>Tabel17[[#This Row],[Order Q]]*Tabel17[[#This Row],[Price]]</f>
        <v>0</v>
      </c>
      <c r="F84" s="18"/>
      <c r="G84" t="s">
        <v>292</v>
      </c>
    </row>
    <row r="85" spans="1:8" x14ac:dyDescent="0.25">
      <c r="A85" s="18"/>
      <c r="B85" t="s">
        <v>291</v>
      </c>
      <c r="C85">
        <v>1</v>
      </c>
      <c r="D85" s="4">
        <v>20.260000000000002</v>
      </c>
      <c r="E85" s="7">
        <f>Tabel17[[#This Row],[Order Q]]*Tabel17[[#This Row],[Price]]</f>
        <v>0</v>
      </c>
      <c r="F85" s="18"/>
      <c r="G85" t="s">
        <v>332</v>
      </c>
    </row>
    <row r="86" spans="1:8" x14ac:dyDescent="0.25">
      <c r="A86" s="18"/>
      <c r="B86" t="s">
        <v>79</v>
      </c>
      <c r="C86">
        <v>0.7</v>
      </c>
      <c r="D86" s="4">
        <v>12.42</v>
      </c>
      <c r="E86" s="7">
        <f>Tabel17[[#This Row],[Order Q]]*Tabel17[[#This Row],[Price]]</f>
        <v>0</v>
      </c>
      <c r="F86" s="18"/>
      <c r="G86" t="s">
        <v>292</v>
      </c>
    </row>
    <row r="87" spans="1:8" x14ac:dyDescent="0.25">
      <c r="A87" s="18"/>
      <c r="B87" t="s">
        <v>90</v>
      </c>
      <c r="C87">
        <v>0.7</v>
      </c>
      <c r="D87" s="4">
        <v>27.2</v>
      </c>
      <c r="E87" s="7">
        <f>Tabel17[[#This Row],[Order Q]]*Tabel17[[#This Row],[Price]]</f>
        <v>0</v>
      </c>
      <c r="F87" s="18"/>
      <c r="G87" t="s">
        <v>292</v>
      </c>
    </row>
    <row r="88" spans="1:8" x14ac:dyDescent="0.25">
      <c r="A88" s="18"/>
      <c r="B88" t="s">
        <v>80</v>
      </c>
      <c r="C88">
        <v>0.7</v>
      </c>
      <c r="D88" s="4">
        <v>14.45</v>
      </c>
      <c r="E88" s="7">
        <f>Tabel17[[#This Row],[Order Q]]*Tabel17[[#This Row],[Price]]</f>
        <v>0</v>
      </c>
      <c r="F88" s="18"/>
      <c r="G88" t="s">
        <v>292</v>
      </c>
    </row>
    <row r="89" spans="1:8" x14ac:dyDescent="0.25">
      <c r="A89" s="18"/>
      <c r="B89" t="s">
        <v>93</v>
      </c>
      <c r="C89">
        <v>0.7</v>
      </c>
      <c r="D89" s="4">
        <v>15.12</v>
      </c>
      <c r="E89" s="7">
        <f>Tabel17[[#This Row],[Order Q]]*Tabel17[[#This Row],[Price]]</f>
        <v>0</v>
      </c>
      <c r="F89" s="18"/>
      <c r="G89" t="s">
        <v>292</v>
      </c>
    </row>
    <row r="90" spans="1:8" x14ac:dyDescent="0.25">
      <c r="A90" s="18"/>
      <c r="B90" t="s">
        <v>81</v>
      </c>
      <c r="C90">
        <v>0.7</v>
      </c>
      <c r="D90" s="4">
        <v>12.02</v>
      </c>
      <c r="E90" s="7">
        <f>Tabel17[[#This Row],[Order Q]]*Tabel17[[#This Row],[Price]]</f>
        <v>0</v>
      </c>
      <c r="F90" s="18"/>
      <c r="G90" t="s">
        <v>292</v>
      </c>
    </row>
    <row r="91" spans="1:8" x14ac:dyDescent="0.25">
      <c r="A91" s="18"/>
      <c r="B91" t="s">
        <v>84</v>
      </c>
      <c r="C91">
        <v>0.75</v>
      </c>
      <c r="D91" s="4">
        <v>7.49</v>
      </c>
      <c r="E91" s="7">
        <f>Tabel17[[#This Row],[Order Q]]*Tabel17[[#This Row],[Price]]</f>
        <v>0</v>
      </c>
      <c r="F91" s="18"/>
      <c r="G91" t="s">
        <v>292</v>
      </c>
    </row>
    <row r="92" spans="1:8" x14ac:dyDescent="0.25">
      <c r="A92" s="18"/>
      <c r="B92" t="s">
        <v>85</v>
      </c>
      <c r="C92">
        <v>0.75</v>
      </c>
      <c r="D92" s="4">
        <v>7.49</v>
      </c>
      <c r="E92" s="7">
        <f>Tabel17[[#This Row],[Order Q]]*Tabel17[[#This Row],[Price]]</f>
        <v>0</v>
      </c>
      <c r="F92" s="18"/>
      <c r="G92" t="s">
        <v>292</v>
      </c>
    </row>
    <row r="93" spans="1:8" x14ac:dyDescent="0.25">
      <c r="A93" s="18"/>
      <c r="B93" t="s">
        <v>86</v>
      </c>
      <c r="C93">
        <v>0.75</v>
      </c>
      <c r="D93" s="4">
        <v>7.49</v>
      </c>
      <c r="E93" s="7">
        <f>Tabel17[[#This Row],[Order Q]]*Tabel17[[#This Row],[Price]]</f>
        <v>0</v>
      </c>
      <c r="F93" s="18"/>
      <c r="G93" t="s">
        <v>292</v>
      </c>
    </row>
    <row r="94" spans="1:8" x14ac:dyDescent="0.25">
      <c r="A94" s="48" t="s">
        <v>324</v>
      </c>
      <c r="B94" s="3" t="s">
        <v>298</v>
      </c>
      <c r="C94" s="2"/>
      <c r="D94" s="5"/>
      <c r="E94" s="9"/>
      <c r="F94" s="45"/>
      <c r="G94" s="2"/>
      <c r="H94" s="2"/>
    </row>
    <row r="95" spans="1:8" x14ac:dyDescent="0.25">
      <c r="A95" s="18"/>
      <c r="B95" t="s">
        <v>331</v>
      </c>
      <c r="C95">
        <v>0.7</v>
      </c>
      <c r="D95" s="4">
        <v>22.25</v>
      </c>
      <c r="E95" s="7">
        <f>Tabel17[[#This Row],[Order Q]]*Tabel17[[#This Row],[Price]]</f>
        <v>0</v>
      </c>
      <c r="F95" s="18"/>
      <c r="G95" t="s">
        <v>330</v>
      </c>
    </row>
    <row r="96" spans="1:8" x14ac:dyDescent="0.25">
      <c r="A96" s="18"/>
      <c r="B96" t="s">
        <v>299</v>
      </c>
      <c r="C96">
        <v>0.7</v>
      </c>
      <c r="D96" s="4">
        <v>31.24</v>
      </c>
      <c r="E96" s="7">
        <f>Tabel17[[#This Row],[Order Q]]*Tabel17[[#This Row],[Price]]</f>
        <v>0</v>
      </c>
      <c r="F96" s="18"/>
      <c r="G96" t="s">
        <v>330</v>
      </c>
    </row>
    <row r="97" spans="1:7" x14ac:dyDescent="0.25">
      <c r="A97" s="18"/>
      <c r="B97" t="s">
        <v>300</v>
      </c>
      <c r="C97">
        <v>0.7</v>
      </c>
      <c r="D97" s="4">
        <v>24.3</v>
      </c>
      <c r="E97" s="7">
        <f>Tabel17[[#This Row],[Order Q]]*Tabel17[[#This Row],[Price]]</f>
        <v>0</v>
      </c>
      <c r="F97" s="18"/>
      <c r="G97" t="s">
        <v>330</v>
      </c>
    </row>
    <row r="98" spans="1:7" x14ac:dyDescent="0.25">
      <c r="D98"/>
      <c r="E98" s="7"/>
    </row>
    <row r="99" spans="1:7" x14ac:dyDescent="0.25">
      <c r="D99" t="s">
        <v>269</v>
      </c>
      <c r="E99" s="7">
        <f>SUM(E3:E97)</f>
        <v>0</v>
      </c>
      <c r="F99" s="20" t="s">
        <v>251</v>
      </c>
    </row>
    <row r="101" spans="1:7" x14ac:dyDescent="0.25">
      <c r="D101" s="11" t="s">
        <v>184</v>
      </c>
      <c r="E101" s="10">
        <f>General!B30</f>
        <v>0</v>
      </c>
      <c r="F101" s="20" t="s">
        <v>251</v>
      </c>
    </row>
  </sheetData>
  <sheetProtection algorithmName="SHA-512" hashValue="gVQbjjZSGcyiskPhDwkuLs63YPXsjt9hZ8SypLjQBh4ZoXSU5EEqBq6TT4PrkyNxt/cPWWOogGGEzOQCEcvLmA==" saltValue="NBB22U8JPYNj2Yip/reQjQ==" spinCount="100000" sheet="1" selectLockedCells="1"/>
  <conditionalFormatting sqref="H1:H1048576">
    <cfRule type="containsText" dxfId="7" priority="1" operator="containsText" text="Ja">
      <formula>NOT(ISERROR(SEARCH("Ja",H1)))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F5DD2-2222-4F47-B472-0E76A1026B31}">
  <dimension ref="A1:H77"/>
  <sheetViews>
    <sheetView workbookViewId="0">
      <pane ySplit="1" topLeftCell="A35" activePane="bottomLeft" state="frozen"/>
      <selection pane="bottomLeft" activeCell="A65" sqref="A65"/>
    </sheetView>
  </sheetViews>
  <sheetFormatPr defaultColWidth="8.85546875" defaultRowHeight="15" x14ac:dyDescent="0.25"/>
  <cols>
    <col min="1" max="1" width="10.140625" style="20" customWidth="1"/>
    <col min="2" max="2" width="62" style="6" customWidth="1"/>
    <col min="3" max="3" width="16.42578125" customWidth="1"/>
    <col min="4" max="4" width="15.28515625" style="4" customWidth="1"/>
    <col min="5" max="5" width="17" customWidth="1"/>
    <col min="6" max="6" width="33.85546875" style="20" customWidth="1"/>
    <col min="7" max="7" width="24" hidden="1" customWidth="1"/>
    <col min="8" max="8" width="17" hidden="1" customWidth="1"/>
  </cols>
  <sheetData>
    <row r="1" spans="1:8" x14ac:dyDescent="0.25">
      <c r="A1" s="20" t="s">
        <v>2</v>
      </c>
      <c r="B1" s="6" t="s">
        <v>0</v>
      </c>
      <c r="C1" t="s">
        <v>26</v>
      </c>
      <c r="D1" s="4" t="s">
        <v>9</v>
      </c>
      <c r="E1" t="s">
        <v>10</v>
      </c>
      <c r="F1" s="20" t="s">
        <v>212</v>
      </c>
      <c r="G1" t="s">
        <v>290</v>
      </c>
      <c r="H1" t="s">
        <v>305</v>
      </c>
    </row>
    <row r="2" spans="1:8" x14ac:dyDescent="0.25">
      <c r="A2" s="48" t="s">
        <v>324</v>
      </c>
      <c r="B2" s="14" t="s">
        <v>95</v>
      </c>
      <c r="C2" s="2"/>
      <c r="D2" s="5"/>
      <c r="E2" s="9"/>
      <c r="F2" s="2"/>
      <c r="G2" s="2"/>
      <c r="H2" s="2"/>
    </row>
    <row r="3" spans="1:8" x14ac:dyDescent="0.25">
      <c r="A3" s="18"/>
      <c r="B3" s="6" t="s">
        <v>101</v>
      </c>
      <c r="C3">
        <v>0.75</v>
      </c>
      <c r="D3" s="4">
        <v>50.09</v>
      </c>
      <c r="E3" s="7">
        <f>Tabel2[[#This Row],[Order Q]]*Tabel2[[#This Row],[Price]]</f>
        <v>0</v>
      </c>
      <c r="F3" s="18"/>
      <c r="G3" t="s">
        <v>502</v>
      </c>
      <c r="H3" s="7"/>
    </row>
    <row r="4" spans="1:8" x14ac:dyDescent="0.25">
      <c r="A4" s="18"/>
      <c r="B4" s="6" t="s">
        <v>99</v>
      </c>
      <c r="C4">
        <v>0.75</v>
      </c>
      <c r="D4" s="4">
        <v>202.5</v>
      </c>
      <c r="E4" s="7">
        <f>Tabel2[[#This Row],[Order Q]]*Tabel2[[#This Row],[Price]]</f>
        <v>0</v>
      </c>
      <c r="F4" s="18"/>
      <c r="G4" t="s">
        <v>292</v>
      </c>
      <c r="H4" s="7"/>
    </row>
    <row r="5" spans="1:8" x14ac:dyDescent="0.25">
      <c r="A5" s="18"/>
      <c r="B5" s="6" t="s">
        <v>100</v>
      </c>
      <c r="C5">
        <v>0.75</v>
      </c>
      <c r="D5" s="4">
        <v>52</v>
      </c>
      <c r="E5" s="7">
        <f>Tabel2[[#This Row],[Order Q]]*Tabel2[[#This Row],[Price]]</f>
        <v>0</v>
      </c>
      <c r="F5" s="18"/>
      <c r="G5" t="s">
        <v>292</v>
      </c>
      <c r="H5" s="7"/>
    </row>
    <row r="6" spans="1:8" x14ac:dyDescent="0.25">
      <c r="A6" s="18"/>
      <c r="B6" s="6" t="s">
        <v>96</v>
      </c>
      <c r="C6">
        <v>0.75</v>
      </c>
      <c r="D6" s="4">
        <v>60.75</v>
      </c>
      <c r="E6" s="7">
        <f>Tabel2[[#This Row],[Order Q]]*Tabel2[[#This Row],[Price]]</f>
        <v>0</v>
      </c>
      <c r="F6" s="18"/>
      <c r="G6" t="s">
        <v>292</v>
      </c>
      <c r="H6" s="7"/>
    </row>
    <row r="7" spans="1:8" x14ac:dyDescent="0.25">
      <c r="A7" s="18"/>
      <c r="B7" s="6" t="s">
        <v>97</v>
      </c>
      <c r="C7">
        <v>0.75</v>
      </c>
      <c r="D7" s="4">
        <v>84</v>
      </c>
      <c r="E7" s="7">
        <f>Tabel2[[#This Row],[Order Q]]*Tabel2[[#This Row],[Price]]</f>
        <v>0</v>
      </c>
      <c r="F7" s="18"/>
      <c r="G7" t="s">
        <v>292</v>
      </c>
      <c r="H7" s="7"/>
    </row>
    <row r="8" spans="1:8" x14ac:dyDescent="0.25">
      <c r="A8" s="18"/>
      <c r="B8" s="6" t="s">
        <v>106</v>
      </c>
      <c r="C8">
        <v>0.75</v>
      </c>
      <c r="D8" s="4">
        <v>84</v>
      </c>
      <c r="E8" s="7">
        <f>Tabel2[[#This Row],[Order Q]]*Tabel2[[#This Row],[Price]]</f>
        <v>0</v>
      </c>
      <c r="F8" s="18"/>
      <c r="G8" t="s">
        <v>292</v>
      </c>
      <c r="H8" s="7"/>
    </row>
    <row r="9" spans="1:8" x14ac:dyDescent="0.25">
      <c r="A9" s="18"/>
      <c r="B9" s="6" t="s">
        <v>98</v>
      </c>
      <c r="C9">
        <v>0.75</v>
      </c>
      <c r="D9" s="4">
        <v>46</v>
      </c>
      <c r="E9" s="7">
        <f>Tabel2[[#This Row],[Order Q]]*Tabel2[[#This Row],[Price]]</f>
        <v>0</v>
      </c>
      <c r="F9" s="18"/>
      <c r="G9" t="s">
        <v>297</v>
      </c>
      <c r="H9" s="7"/>
    </row>
    <row r="10" spans="1:8" x14ac:dyDescent="0.25">
      <c r="A10" s="18"/>
      <c r="B10" s="6" t="s">
        <v>102</v>
      </c>
      <c r="C10">
        <v>0.75</v>
      </c>
      <c r="D10" s="4">
        <v>165</v>
      </c>
      <c r="E10" s="7">
        <f>Tabel2[[#This Row],[Order Q]]*Tabel2[[#This Row],[Price]]</f>
        <v>0</v>
      </c>
      <c r="F10" s="18"/>
      <c r="G10" t="s">
        <v>297</v>
      </c>
      <c r="H10" s="7"/>
    </row>
    <row r="11" spans="1:8" x14ac:dyDescent="0.25">
      <c r="A11" s="48" t="s">
        <v>324</v>
      </c>
      <c r="B11" s="14" t="s">
        <v>103</v>
      </c>
      <c r="C11" s="2"/>
      <c r="D11" s="5"/>
      <c r="E11" s="9"/>
      <c r="F11" s="2"/>
      <c r="G11" s="2"/>
      <c r="H11" s="9"/>
    </row>
    <row r="12" spans="1:8" x14ac:dyDescent="0.25">
      <c r="A12" s="18"/>
      <c r="B12" s="6" t="s">
        <v>105</v>
      </c>
      <c r="C12">
        <v>0.75</v>
      </c>
      <c r="D12" s="4">
        <v>12.15</v>
      </c>
      <c r="E12" s="7">
        <f>Tabel2[[#This Row],[Order Q]]*Tabel2[[#This Row],[Price]]</f>
        <v>0</v>
      </c>
      <c r="F12" s="18"/>
      <c r="G12" t="s">
        <v>301</v>
      </c>
      <c r="H12" s="7"/>
    </row>
    <row r="13" spans="1:8" x14ac:dyDescent="0.25">
      <c r="A13" s="18"/>
      <c r="B13" s="6" t="s">
        <v>104</v>
      </c>
      <c r="C13">
        <v>0.75</v>
      </c>
      <c r="D13" s="4">
        <v>13.5</v>
      </c>
      <c r="E13" s="7">
        <f>Tabel2[[#This Row],[Order Q]]*Tabel2[[#This Row],[Price]]</f>
        <v>0</v>
      </c>
      <c r="F13" s="18"/>
      <c r="G13" t="s">
        <v>292</v>
      </c>
      <c r="H13" s="7"/>
    </row>
    <row r="14" spans="1:8" x14ac:dyDescent="0.25">
      <c r="A14" s="18"/>
      <c r="B14" s="6" t="s">
        <v>107</v>
      </c>
      <c r="C14">
        <v>0.75</v>
      </c>
      <c r="D14" s="4">
        <v>13.5</v>
      </c>
      <c r="E14" s="7">
        <f>Tabel2[[#This Row],[Order Q]]*Tabel2[[#This Row],[Price]]</f>
        <v>0</v>
      </c>
      <c r="F14" s="18"/>
      <c r="G14" t="s">
        <v>292</v>
      </c>
      <c r="H14" s="7"/>
    </row>
    <row r="15" spans="1:8" x14ac:dyDescent="0.25">
      <c r="A15" s="48" t="s">
        <v>324</v>
      </c>
      <c r="B15" s="14" t="s">
        <v>108</v>
      </c>
      <c r="C15" s="2"/>
      <c r="D15" s="5"/>
      <c r="E15" s="9"/>
      <c r="F15" s="2"/>
      <c r="G15" s="2"/>
      <c r="H15" s="9"/>
    </row>
    <row r="16" spans="1:8" x14ac:dyDescent="0.25">
      <c r="A16" s="18"/>
      <c r="B16" s="6" t="s">
        <v>109</v>
      </c>
      <c r="C16">
        <v>0.75</v>
      </c>
      <c r="D16" s="4">
        <v>19.899999999999999</v>
      </c>
      <c r="E16" s="7">
        <f>Tabel2[[#This Row],[Order Q]]*Tabel2[[#This Row],[Price]]</f>
        <v>0</v>
      </c>
      <c r="F16" s="18"/>
      <c r="G16" t="s">
        <v>292</v>
      </c>
      <c r="H16" s="7"/>
    </row>
    <row r="17" spans="1:8" x14ac:dyDescent="0.25">
      <c r="A17" s="18"/>
      <c r="B17" s="6" t="s">
        <v>110</v>
      </c>
      <c r="C17">
        <v>0.75</v>
      </c>
      <c r="D17" s="4">
        <v>17</v>
      </c>
      <c r="E17" s="7">
        <f>Tabel2[[#This Row],[Order Q]]*Tabel2[[#This Row],[Price]]</f>
        <v>0</v>
      </c>
      <c r="F17" s="18"/>
      <c r="G17" t="s">
        <v>292</v>
      </c>
      <c r="H17" s="7"/>
    </row>
    <row r="18" spans="1:8" x14ac:dyDescent="0.25">
      <c r="A18" s="18"/>
      <c r="B18" s="6" t="s">
        <v>111</v>
      </c>
      <c r="C18">
        <v>0.75</v>
      </c>
      <c r="D18" s="4">
        <v>38</v>
      </c>
      <c r="E18" s="7">
        <f>Tabel2[[#This Row],[Order Q]]*Tabel2[[#This Row],[Price]]</f>
        <v>0</v>
      </c>
      <c r="F18" s="18"/>
      <c r="G18" t="s">
        <v>292</v>
      </c>
      <c r="H18" s="7"/>
    </row>
    <row r="19" spans="1:8" x14ac:dyDescent="0.25">
      <c r="A19" s="18"/>
      <c r="B19" s="6" t="s">
        <v>112</v>
      </c>
      <c r="C19">
        <v>0.75</v>
      </c>
      <c r="D19" s="4">
        <v>49</v>
      </c>
      <c r="E19" s="7">
        <f>Tabel2[[#This Row],[Order Q]]*Tabel2[[#This Row],[Price]]</f>
        <v>0</v>
      </c>
      <c r="F19" s="18"/>
      <c r="G19" t="s">
        <v>292</v>
      </c>
      <c r="H19" s="7"/>
    </row>
    <row r="20" spans="1:8" x14ac:dyDescent="0.25">
      <c r="A20" s="18"/>
      <c r="B20" s="6" t="s">
        <v>113</v>
      </c>
      <c r="C20">
        <v>0.75</v>
      </c>
      <c r="D20" s="4">
        <v>16</v>
      </c>
      <c r="E20" s="7">
        <f>Tabel2[[#This Row],[Order Q]]*Tabel2[[#This Row],[Price]]</f>
        <v>0</v>
      </c>
      <c r="F20" s="18"/>
      <c r="G20" t="s">
        <v>292</v>
      </c>
      <c r="H20" s="7"/>
    </row>
    <row r="21" spans="1:8" x14ac:dyDescent="0.25">
      <c r="A21" s="18"/>
      <c r="B21" s="6" t="s">
        <v>114</v>
      </c>
      <c r="C21">
        <v>0.75</v>
      </c>
      <c r="D21" s="4">
        <v>19</v>
      </c>
      <c r="E21" s="7">
        <f>Tabel2[[#This Row],[Order Q]]*Tabel2[[#This Row],[Price]]</f>
        <v>0</v>
      </c>
      <c r="F21" s="18"/>
      <c r="G21" t="s">
        <v>292</v>
      </c>
      <c r="H21" s="7"/>
    </row>
    <row r="22" spans="1:8" x14ac:dyDescent="0.25">
      <c r="A22" s="48" t="s">
        <v>324</v>
      </c>
      <c r="B22" s="14" t="s">
        <v>115</v>
      </c>
      <c r="C22" s="2"/>
      <c r="D22" s="5"/>
      <c r="E22" s="9"/>
      <c r="F22" s="2"/>
      <c r="G22" s="2"/>
      <c r="H22" s="9"/>
    </row>
    <row r="23" spans="1:8" x14ac:dyDescent="0.25">
      <c r="A23" s="18"/>
      <c r="B23" s="6" t="s">
        <v>146</v>
      </c>
      <c r="C23">
        <v>0.75</v>
      </c>
      <c r="D23" s="4">
        <v>14</v>
      </c>
      <c r="E23" s="7">
        <f>Tabel2[[#This Row],[Order Q]]*Tabel2[[#This Row],[Price]]</f>
        <v>0</v>
      </c>
      <c r="F23" s="18"/>
      <c r="G23" t="s">
        <v>502</v>
      </c>
      <c r="H23" s="7"/>
    </row>
    <row r="24" spans="1:8" x14ac:dyDescent="0.25">
      <c r="A24" s="18"/>
      <c r="B24" s="6" t="s">
        <v>144</v>
      </c>
      <c r="C24">
        <v>0.75</v>
      </c>
      <c r="D24" s="4">
        <v>20</v>
      </c>
      <c r="E24" s="7">
        <f>Tabel2[[#This Row],[Order Q]]*Tabel2[[#This Row],[Price]]</f>
        <v>0</v>
      </c>
      <c r="F24" s="18"/>
      <c r="G24" t="s">
        <v>502</v>
      </c>
      <c r="H24" s="7"/>
    </row>
    <row r="25" spans="1:8" x14ac:dyDescent="0.25">
      <c r="A25" s="18"/>
      <c r="B25" s="6" t="s">
        <v>145</v>
      </c>
      <c r="C25">
        <v>0.75</v>
      </c>
      <c r="D25" s="4">
        <v>55</v>
      </c>
      <c r="E25" s="7">
        <f>Tabel2[[#This Row],[Order Q]]*Tabel2[[#This Row],[Price]]</f>
        <v>0</v>
      </c>
      <c r="F25" s="18"/>
      <c r="G25" t="s">
        <v>505</v>
      </c>
      <c r="H25" s="7"/>
    </row>
    <row r="26" spans="1:8" x14ac:dyDescent="0.25">
      <c r="A26" s="18"/>
      <c r="B26" s="6" t="s">
        <v>147</v>
      </c>
      <c r="C26">
        <v>0.75</v>
      </c>
      <c r="D26" s="4">
        <v>60</v>
      </c>
      <c r="E26" s="7">
        <f>Tabel2[[#This Row],[Order Q]]*Tabel2[[#This Row],[Price]]</f>
        <v>0</v>
      </c>
      <c r="F26" s="18"/>
      <c r="G26" t="s">
        <v>502</v>
      </c>
      <c r="H26" s="7"/>
    </row>
    <row r="27" spans="1:8" x14ac:dyDescent="0.25">
      <c r="A27" s="18"/>
      <c r="B27" s="6" t="s">
        <v>148</v>
      </c>
      <c r="C27">
        <v>0.75</v>
      </c>
      <c r="D27" s="4">
        <v>32</v>
      </c>
      <c r="E27" s="7">
        <f>Tabel2[[#This Row],[Order Q]]*Tabel2[[#This Row],[Price]]</f>
        <v>0</v>
      </c>
      <c r="F27" s="18"/>
      <c r="G27" t="s">
        <v>502</v>
      </c>
      <c r="H27" s="7"/>
    </row>
    <row r="28" spans="1:8" x14ac:dyDescent="0.25">
      <c r="A28" s="18"/>
      <c r="B28" s="6" t="s">
        <v>149</v>
      </c>
      <c r="C28">
        <v>0.75</v>
      </c>
      <c r="D28" s="4">
        <v>17</v>
      </c>
      <c r="E28" s="7">
        <f>Tabel2[[#This Row],[Order Q]]*Tabel2[[#This Row],[Price]]</f>
        <v>0</v>
      </c>
      <c r="F28" s="18"/>
      <c r="G28" t="s">
        <v>502</v>
      </c>
      <c r="H28" s="7"/>
    </row>
    <row r="29" spans="1:8" x14ac:dyDescent="0.25">
      <c r="A29" s="48" t="s">
        <v>324</v>
      </c>
      <c r="B29" s="14" t="s">
        <v>116</v>
      </c>
      <c r="C29" s="2"/>
      <c r="D29" s="5"/>
      <c r="E29" s="9"/>
      <c r="F29" s="2"/>
      <c r="G29" s="2"/>
      <c r="H29" s="9"/>
    </row>
    <row r="30" spans="1:8" x14ac:dyDescent="0.25">
      <c r="A30" s="18"/>
      <c r="B30" s="6" t="s">
        <v>150</v>
      </c>
      <c r="C30">
        <v>0.75</v>
      </c>
      <c r="D30" s="4">
        <v>22.95</v>
      </c>
      <c r="E30" s="7">
        <f>Tabel2[[#This Row],[Order Q]]*Tabel2[[#This Row],[Price]]</f>
        <v>0</v>
      </c>
      <c r="F30" s="18"/>
      <c r="G30" t="s">
        <v>301</v>
      </c>
      <c r="H30" s="7"/>
    </row>
    <row r="31" spans="1:8" x14ac:dyDescent="0.25">
      <c r="A31" s="18"/>
      <c r="B31" s="6" t="s">
        <v>152</v>
      </c>
      <c r="C31">
        <v>0.75</v>
      </c>
      <c r="D31" s="4">
        <v>30</v>
      </c>
      <c r="E31" s="7">
        <f>Tabel2[[#This Row],[Order Q]]*Tabel2[[#This Row],[Price]]</f>
        <v>0</v>
      </c>
      <c r="F31" s="18"/>
      <c r="G31" t="s">
        <v>506</v>
      </c>
      <c r="H31" s="7"/>
    </row>
    <row r="32" spans="1:8" x14ac:dyDescent="0.25">
      <c r="A32" s="18"/>
      <c r="B32" s="6" t="s">
        <v>151</v>
      </c>
      <c r="C32">
        <v>0.75</v>
      </c>
      <c r="D32" s="4">
        <v>36</v>
      </c>
      <c r="E32" s="7">
        <f>Tabel2[[#This Row],[Order Q]]*Tabel2[[#This Row],[Price]]</f>
        <v>0</v>
      </c>
      <c r="F32" s="18"/>
      <c r="G32" t="s">
        <v>506</v>
      </c>
      <c r="H32" s="7"/>
    </row>
    <row r="33" spans="1:8" x14ac:dyDescent="0.25">
      <c r="A33" s="18"/>
      <c r="B33" s="6" t="s">
        <v>153</v>
      </c>
      <c r="C33">
        <v>0.75</v>
      </c>
      <c r="D33" s="4">
        <v>33</v>
      </c>
      <c r="E33" s="7">
        <f>Tabel2[[#This Row],[Order Q]]*Tabel2[[#This Row],[Price]]</f>
        <v>0</v>
      </c>
      <c r="F33" s="18"/>
      <c r="G33" t="s">
        <v>506</v>
      </c>
      <c r="H33" s="7"/>
    </row>
    <row r="34" spans="1:8" x14ac:dyDescent="0.25">
      <c r="A34" s="18"/>
      <c r="B34" s="6" t="s">
        <v>154</v>
      </c>
      <c r="C34">
        <v>0.75</v>
      </c>
      <c r="D34" s="4">
        <v>19</v>
      </c>
      <c r="E34" s="7">
        <f>Tabel2[[#This Row],[Order Q]]*Tabel2[[#This Row],[Price]]</f>
        <v>0</v>
      </c>
      <c r="F34" s="18"/>
      <c r="G34" t="s">
        <v>506</v>
      </c>
      <c r="H34" s="7"/>
    </row>
    <row r="35" spans="1:8" x14ac:dyDescent="0.25">
      <c r="A35" s="18"/>
      <c r="B35" s="6" t="s">
        <v>541</v>
      </c>
      <c r="C35">
        <v>0.75</v>
      </c>
      <c r="D35" s="4">
        <v>106</v>
      </c>
      <c r="E35" s="7">
        <f>Tabel2[[#This Row],[Order Q]]*Tabel2[[#This Row],[Price]]</f>
        <v>0</v>
      </c>
      <c r="F35" s="18"/>
      <c r="H35" s="7"/>
    </row>
    <row r="36" spans="1:8" x14ac:dyDescent="0.25">
      <c r="A36" s="18"/>
      <c r="B36" s="6" t="s">
        <v>542</v>
      </c>
      <c r="C36">
        <v>0.75</v>
      </c>
      <c r="D36" s="4">
        <v>62</v>
      </c>
      <c r="E36" s="7">
        <f>Tabel2[[#This Row],[Order Q]]*Tabel2[[#This Row],[Price]]</f>
        <v>0</v>
      </c>
      <c r="F36" s="18"/>
      <c r="G36" t="s">
        <v>507</v>
      </c>
      <c r="H36" s="7"/>
    </row>
    <row r="37" spans="1:8" x14ac:dyDescent="0.25">
      <c r="A37" s="18"/>
      <c r="B37" s="6" t="s">
        <v>543</v>
      </c>
      <c r="C37">
        <v>0.75</v>
      </c>
      <c r="D37" s="4">
        <v>59</v>
      </c>
      <c r="E37" s="7">
        <f>Tabel2[[#This Row],[Order Q]]*Tabel2[[#This Row],[Price]]</f>
        <v>0</v>
      </c>
      <c r="F37" s="18"/>
      <c r="H37" s="7"/>
    </row>
    <row r="38" spans="1:8" x14ac:dyDescent="0.25">
      <c r="A38" s="18"/>
      <c r="B38" s="6" t="s">
        <v>544</v>
      </c>
      <c r="C38">
        <v>0.75</v>
      </c>
      <c r="D38" s="4">
        <v>28</v>
      </c>
      <c r="E38" s="7">
        <f>Tabel2[[#This Row],[Order Q]]*Tabel2[[#This Row],[Price]]</f>
        <v>0</v>
      </c>
      <c r="F38" s="18"/>
      <c r="H38" s="7"/>
    </row>
    <row r="39" spans="1:8" x14ac:dyDescent="0.25">
      <c r="A39" s="18"/>
      <c r="B39" s="6" t="s">
        <v>545</v>
      </c>
      <c r="C39">
        <v>0.75</v>
      </c>
      <c r="D39" s="4">
        <v>55</v>
      </c>
      <c r="E39" s="7">
        <f>Tabel2[[#This Row],[Order Q]]*Tabel2[[#This Row],[Price]]</f>
        <v>0</v>
      </c>
      <c r="F39" s="18"/>
      <c r="H39" s="7"/>
    </row>
    <row r="40" spans="1:8" ht="30" x14ac:dyDescent="0.25">
      <c r="A40" s="18"/>
      <c r="B40" s="6" t="s">
        <v>160</v>
      </c>
      <c r="C40">
        <v>0.75</v>
      </c>
      <c r="D40" s="4">
        <v>180</v>
      </c>
      <c r="E40" s="7">
        <f>Tabel2[[#This Row],[Order Q]]*Tabel2[[#This Row],[Price]]</f>
        <v>0</v>
      </c>
      <c r="F40" s="18"/>
      <c r="G40" t="s">
        <v>502</v>
      </c>
      <c r="H40" s="7"/>
    </row>
    <row r="41" spans="1:8" x14ac:dyDescent="0.25">
      <c r="A41" s="18"/>
      <c r="B41" s="6" t="s">
        <v>159</v>
      </c>
      <c r="C41">
        <v>0.75</v>
      </c>
      <c r="D41" s="4">
        <v>68</v>
      </c>
      <c r="E41" s="7">
        <f>Tabel2[[#This Row],[Order Q]]*Tabel2[[#This Row],[Price]]</f>
        <v>0</v>
      </c>
      <c r="F41" s="18"/>
      <c r="G41" t="s">
        <v>502</v>
      </c>
      <c r="H41" s="7"/>
    </row>
    <row r="42" spans="1:8" x14ac:dyDescent="0.25">
      <c r="A42" s="18"/>
      <c r="B42" s="6" t="s">
        <v>155</v>
      </c>
      <c r="C42">
        <v>0.75</v>
      </c>
      <c r="D42" s="4">
        <v>60.5</v>
      </c>
      <c r="E42" s="7">
        <f>Tabel2[[#This Row],[Order Q]]*Tabel2[[#This Row],[Price]]</f>
        <v>0</v>
      </c>
      <c r="F42" s="18"/>
      <c r="G42" t="s">
        <v>502</v>
      </c>
      <c r="H42" s="7"/>
    </row>
    <row r="43" spans="1:8" ht="30" x14ac:dyDescent="0.25">
      <c r="A43" s="18"/>
      <c r="B43" s="6" t="s">
        <v>156</v>
      </c>
      <c r="C43">
        <v>0.75</v>
      </c>
      <c r="D43" s="4">
        <v>86</v>
      </c>
      <c r="E43" s="7">
        <f>Tabel2[[#This Row],[Order Q]]*Tabel2[[#This Row],[Price]]</f>
        <v>0</v>
      </c>
      <c r="F43" s="18"/>
      <c r="G43" t="s">
        <v>507</v>
      </c>
      <c r="H43" s="7"/>
    </row>
    <row r="44" spans="1:8" ht="30" x14ac:dyDescent="0.25">
      <c r="A44" s="18"/>
      <c r="B44" s="6" t="s">
        <v>157</v>
      </c>
      <c r="C44">
        <v>0.75</v>
      </c>
      <c r="D44" s="4">
        <v>129</v>
      </c>
      <c r="E44" s="7">
        <f>Tabel2[[#This Row],[Order Q]]*Tabel2[[#This Row],[Price]]</f>
        <v>0</v>
      </c>
      <c r="F44" s="18"/>
      <c r="G44" t="s">
        <v>507</v>
      </c>
      <c r="H44" s="7"/>
    </row>
    <row r="45" spans="1:8" x14ac:dyDescent="0.25">
      <c r="A45" s="18"/>
      <c r="B45" s="6" t="s">
        <v>158</v>
      </c>
      <c r="C45">
        <v>0.75</v>
      </c>
      <c r="D45" s="4">
        <v>345</v>
      </c>
      <c r="E45" s="7">
        <f>Tabel2[[#This Row],[Order Q]]*Tabel2[[#This Row],[Price]]</f>
        <v>0</v>
      </c>
      <c r="F45" s="18"/>
      <c r="G45" t="s">
        <v>507</v>
      </c>
      <c r="H45" s="7"/>
    </row>
    <row r="46" spans="1:8" x14ac:dyDescent="0.25">
      <c r="A46" s="48" t="s">
        <v>324</v>
      </c>
      <c r="B46" s="14" t="s">
        <v>117</v>
      </c>
      <c r="C46" s="2"/>
      <c r="D46" s="5"/>
      <c r="E46" s="9"/>
      <c r="F46" s="2"/>
      <c r="G46" s="2"/>
      <c r="H46" s="9"/>
    </row>
    <row r="47" spans="1:8" x14ac:dyDescent="0.25">
      <c r="A47" s="18"/>
      <c r="B47" s="6" t="s">
        <v>126</v>
      </c>
      <c r="C47">
        <v>0.75</v>
      </c>
      <c r="D47" s="4">
        <v>27</v>
      </c>
      <c r="E47" s="7">
        <f>Tabel2[[#This Row],[Order Q]]*Tabel2[[#This Row],[Price]]</f>
        <v>0</v>
      </c>
      <c r="F47" s="18"/>
      <c r="G47" t="s">
        <v>502</v>
      </c>
      <c r="H47" s="7"/>
    </row>
    <row r="48" spans="1:8" x14ac:dyDescent="0.25">
      <c r="A48" s="18"/>
      <c r="B48" s="6" t="s">
        <v>127</v>
      </c>
      <c r="C48">
        <v>0.75</v>
      </c>
      <c r="D48" s="4">
        <v>18.100000000000001</v>
      </c>
      <c r="E48" s="7">
        <f>Tabel2[[#This Row],[Order Q]]*Tabel2[[#This Row],[Price]]</f>
        <v>0</v>
      </c>
      <c r="F48" s="18"/>
      <c r="G48" t="s">
        <v>502</v>
      </c>
      <c r="H48" s="7"/>
    </row>
    <row r="49" spans="1:8" x14ac:dyDescent="0.25">
      <c r="A49" s="18"/>
      <c r="B49" s="6" t="s">
        <v>128</v>
      </c>
      <c r="C49">
        <v>0.75</v>
      </c>
      <c r="D49" s="4">
        <v>45</v>
      </c>
      <c r="E49" s="7">
        <f>Tabel2[[#This Row],[Order Q]]*Tabel2[[#This Row],[Price]]</f>
        <v>0</v>
      </c>
      <c r="F49" s="18"/>
      <c r="G49" t="s">
        <v>502</v>
      </c>
      <c r="H49" s="7"/>
    </row>
    <row r="50" spans="1:8" x14ac:dyDescent="0.25">
      <c r="A50" s="18"/>
      <c r="B50" s="6" t="s">
        <v>129</v>
      </c>
      <c r="C50">
        <v>0.75</v>
      </c>
      <c r="D50" s="4">
        <v>19.5</v>
      </c>
      <c r="E50" s="7">
        <f>Tabel2[[#This Row],[Order Q]]*Tabel2[[#This Row],[Price]]</f>
        <v>0</v>
      </c>
      <c r="F50" s="18"/>
      <c r="G50" t="s">
        <v>506</v>
      </c>
      <c r="H50" s="7"/>
    </row>
    <row r="51" spans="1:8" x14ac:dyDescent="0.25">
      <c r="A51" s="18"/>
      <c r="B51" s="6" t="s">
        <v>130</v>
      </c>
      <c r="C51">
        <v>0.75</v>
      </c>
      <c r="D51" s="4">
        <v>38</v>
      </c>
      <c r="E51" s="7">
        <f>Tabel2[[#This Row],[Order Q]]*Tabel2[[#This Row],[Price]]</f>
        <v>0</v>
      </c>
      <c r="F51" s="18"/>
      <c r="G51" t="s">
        <v>508</v>
      </c>
      <c r="H51" s="7"/>
    </row>
    <row r="52" spans="1:8" x14ac:dyDescent="0.25">
      <c r="A52" s="18"/>
      <c r="B52" s="6" t="s">
        <v>131</v>
      </c>
      <c r="C52">
        <v>0.75</v>
      </c>
      <c r="D52" s="4">
        <v>43</v>
      </c>
      <c r="E52" s="7">
        <f>Tabel2[[#This Row],[Order Q]]*Tabel2[[#This Row],[Price]]</f>
        <v>0</v>
      </c>
      <c r="F52" s="18"/>
      <c r="G52" t="s">
        <v>508</v>
      </c>
      <c r="H52" s="7"/>
    </row>
    <row r="53" spans="1:8" x14ac:dyDescent="0.25">
      <c r="A53" s="48" t="s">
        <v>324</v>
      </c>
      <c r="B53" s="14" t="s">
        <v>119</v>
      </c>
      <c r="C53" s="2"/>
      <c r="D53" s="5"/>
      <c r="E53" s="9"/>
      <c r="F53" s="2"/>
      <c r="G53" s="2"/>
      <c r="H53" s="9"/>
    </row>
    <row r="54" spans="1:8" x14ac:dyDescent="0.25">
      <c r="A54" s="18"/>
      <c r="B54" s="6" t="s">
        <v>120</v>
      </c>
      <c r="C54">
        <v>0.75</v>
      </c>
      <c r="D54" s="4">
        <v>33</v>
      </c>
      <c r="E54" s="7">
        <f>Tabel2[[#This Row],[Order Q]]*Tabel2[[#This Row],[Price]]</f>
        <v>0</v>
      </c>
      <c r="F54" s="18"/>
      <c r="G54" t="s">
        <v>502</v>
      </c>
      <c r="H54" s="7"/>
    </row>
    <row r="55" spans="1:8" x14ac:dyDescent="0.25">
      <c r="A55" s="18"/>
      <c r="B55" s="6" t="s">
        <v>121</v>
      </c>
      <c r="C55">
        <v>0.75</v>
      </c>
      <c r="D55" s="4">
        <v>36</v>
      </c>
      <c r="E55" s="7">
        <f>Tabel2[[#This Row],[Order Q]]*Tabel2[[#This Row],[Price]]</f>
        <v>0</v>
      </c>
      <c r="F55" s="18"/>
      <c r="G55" t="s">
        <v>502</v>
      </c>
      <c r="H55" s="7"/>
    </row>
    <row r="56" spans="1:8" x14ac:dyDescent="0.25">
      <c r="A56" s="18"/>
      <c r="B56" s="6" t="s">
        <v>122</v>
      </c>
      <c r="C56">
        <v>0.75</v>
      </c>
      <c r="D56" s="4">
        <v>120</v>
      </c>
      <c r="E56" s="7">
        <f>Tabel2[[#This Row],[Order Q]]*Tabel2[[#This Row],[Price]]</f>
        <v>0</v>
      </c>
      <c r="F56" s="18"/>
      <c r="G56" t="s">
        <v>502</v>
      </c>
      <c r="H56" s="7"/>
    </row>
    <row r="57" spans="1:8" x14ac:dyDescent="0.25">
      <c r="A57" s="18"/>
      <c r="B57" s="6" t="s">
        <v>123</v>
      </c>
      <c r="C57">
        <v>0.75</v>
      </c>
      <c r="D57" s="4">
        <v>45.5</v>
      </c>
      <c r="E57" s="7">
        <f>Tabel2[[#This Row],[Order Q]]*Tabel2[[#This Row],[Price]]</f>
        <v>0</v>
      </c>
      <c r="F57" s="18"/>
      <c r="G57" t="s">
        <v>502</v>
      </c>
      <c r="H57" s="7"/>
    </row>
    <row r="58" spans="1:8" x14ac:dyDescent="0.25">
      <c r="A58" s="18"/>
      <c r="B58" s="6" t="s">
        <v>124</v>
      </c>
      <c r="C58">
        <v>0.75</v>
      </c>
      <c r="D58" s="4">
        <v>16</v>
      </c>
      <c r="E58" s="7">
        <f>Tabel2[[#This Row],[Order Q]]*Tabel2[[#This Row],[Price]]</f>
        <v>0</v>
      </c>
      <c r="F58" s="18"/>
      <c r="G58" t="s">
        <v>502</v>
      </c>
      <c r="H58" s="7"/>
    </row>
    <row r="59" spans="1:8" x14ac:dyDescent="0.25">
      <c r="A59" s="18"/>
      <c r="B59" s="6" t="s">
        <v>125</v>
      </c>
      <c r="C59">
        <v>0.75</v>
      </c>
      <c r="D59" s="4">
        <v>345</v>
      </c>
      <c r="E59" s="7">
        <f>Tabel2[[#This Row],[Order Q]]*Tabel2[[#This Row],[Price]]</f>
        <v>0</v>
      </c>
      <c r="F59" s="18"/>
      <c r="G59" t="s">
        <v>507</v>
      </c>
      <c r="H59" s="7"/>
    </row>
    <row r="60" spans="1:8" x14ac:dyDescent="0.25">
      <c r="A60" s="48" t="s">
        <v>324</v>
      </c>
      <c r="B60" s="14" t="s">
        <v>118</v>
      </c>
      <c r="C60" s="2"/>
      <c r="D60" s="5"/>
      <c r="E60" s="9"/>
      <c r="F60" s="2"/>
      <c r="G60" s="2"/>
      <c r="H60" s="9"/>
    </row>
    <row r="61" spans="1:8" x14ac:dyDescent="0.25">
      <c r="A61" s="18"/>
      <c r="B61" s="6" t="s">
        <v>132</v>
      </c>
      <c r="C61">
        <v>0.75</v>
      </c>
      <c r="D61" s="4">
        <v>25.5</v>
      </c>
      <c r="E61" s="7">
        <f>Tabel2[[#This Row],[Order Q]]*Tabel2[[#This Row],[Price]]</f>
        <v>0</v>
      </c>
      <c r="F61" s="18"/>
      <c r="G61" t="s">
        <v>502</v>
      </c>
      <c r="H61" s="7"/>
    </row>
    <row r="62" spans="1:8" x14ac:dyDescent="0.25">
      <c r="A62" s="18"/>
      <c r="B62" s="6" t="s">
        <v>133</v>
      </c>
      <c r="C62">
        <v>0.75</v>
      </c>
      <c r="D62" s="4">
        <v>85</v>
      </c>
      <c r="E62" s="7">
        <f>Tabel2[[#This Row],[Order Q]]*Tabel2[[#This Row],[Price]]</f>
        <v>0</v>
      </c>
      <c r="F62" s="18"/>
      <c r="G62" t="s">
        <v>502</v>
      </c>
      <c r="H62" s="7"/>
    </row>
    <row r="63" spans="1:8" x14ac:dyDescent="0.25">
      <c r="A63" s="18"/>
      <c r="B63" s="6" t="s">
        <v>134</v>
      </c>
      <c r="C63">
        <v>0.75</v>
      </c>
      <c r="D63" s="4">
        <v>41.8</v>
      </c>
      <c r="E63" s="7">
        <f>Tabel2[[#This Row],[Order Q]]*Tabel2[[#This Row],[Price]]</f>
        <v>0</v>
      </c>
      <c r="F63" s="18"/>
      <c r="G63" t="s">
        <v>502</v>
      </c>
      <c r="H63" s="7"/>
    </row>
    <row r="64" spans="1:8" ht="30" x14ac:dyDescent="0.25">
      <c r="A64" s="18"/>
      <c r="B64" s="6" t="s">
        <v>135</v>
      </c>
      <c r="C64">
        <v>0.75</v>
      </c>
      <c r="D64" s="4">
        <v>147</v>
      </c>
      <c r="E64" s="7">
        <f>Tabel2[[#This Row],[Order Q]]*Tabel2[[#This Row],[Price]]</f>
        <v>0</v>
      </c>
      <c r="F64" s="18"/>
      <c r="G64" t="s">
        <v>506</v>
      </c>
      <c r="H64" s="7"/>
    </row>
    <row r="65" spans="1:8" ht="30" x14ac:dyDescent="0.25">
      <c r="A65" s="18"/>
      <c r="B65" s="6" t="s">
        <v>136</v>
      </c>
      <c r="C65">
        <v>0.75</v>
      </c>
      <c r="D65" s="4">
        <v>77</v>
      </c>
      <c r="E65" s="7">
        <f>Tabel2[[#This Row],[Order Q]]*Tabel2[[#This Row],[Price]]</f>
        <v>0</v>
      </c>
      <c r="F65" s="18"/>
      <c r="G65" t="s">
        <v>506</v>
      </c>
      <c r="H65" s="7"/>
    </row>
    <row r="66" spans="1:8" ht="30" x14ac:dyDescent="0.25">
      <c r="A66" s="18"/>
      <c r="B66" s="6" t="s">
        <v>548</v>
      </c>
      <c r="C66">
        <v>0.75</v>
      </c>
      <c r="D66" s="4">
        <v>45</v>
      </c>
      <c r="E66" s="7">
        <f>Tabel2[[#This Row],[Order Q]]*Tabel2[[#This Row],[Price]]</f>
        <v>0</v>
      </c>
      <c r="F66" s="18"/>
      <c r="G66" t="s">
        <v>502</v>
      </c>
      <c r="H66" s="7"/>
    </row>
    <row r="67" spans="1:8" x14ac:dyDescent="0.25">
      <c r="A67" s="48" t="s">
        <v>324</v>
      </c>
      <c r="B67" s="14" t="s">
        <v>137</v>
      </c>
      <c r="C67" s="2"/>
      <c r="D67" s="5"/>
      <c r="E67" s="9"/>
      <c r="F67" s="2"/>
      <c r="G67" s="2"/>
      <c r="H67" s="9"/>
    </row>
    <row r="68" spans="1:8" x14ac:dyDescent="0.25">
      <c r="A68" s="18"/>
      <c r="B68" s="6" t="s">
        <v>138</v>
      </c>
      <c r="C68">
        <v>0.75</v>
      </c>
      <c r="D68" s="4">
        <v>21.6</v>
      </c>
      <c r="E68" s="7">
        <f>Tabel2[[#This Row],[Order Q]]*Tabel2[[#This Row],[Price]]</f>
        <v>0</v>
      </c>
      <c r="F68" s="18"/>
      <c r="G68" t="s">
        <v>502</v>
      </c>
      <c r="H68" s="7"/>
    </row>
    <row r="69" spans="1:8" x14ac:dyDescent="0.25">
      <c r="A69" s="18"/>
      <c r="B69" s="6" t="s">
        <v>139</v>
      </c>
      <c r="C69">
        <v>0.75</v>
      </c>
      <c r="D69" s="4">
        <v>34.5</v>
      </c>
      <c r="E69" s="7">
        <f>Tabel2[[#This Row],[Order Q]]*Tabel2[[#This Row],[Price]]</f>
        <v>0</v>
      </c>
      <c r="F69" s="18"/>
      <c r="G69" t="s">
        <v>502</v>
      </c>
      <c r="H69" s="7"/>
    </row>
    <row r="70" spans="1:8" x14ac:dyDescent="0.25">
      <c r="A70" s="18"/>
      <c r="B70" s="6" t="s">
        <v>140</v>
      </c>
      <c r="C70">
        <v>0.75</v>
      </c>
      <c r="D70" s="4">
        <v>173</v>
      </c>
      <c r="E70" s="7">
        <f>Tabel2[[#This Row],[Order Q]]*Tabel2[[#This Row],[Price]]</f>
        <v>0</v>
      </c>
      <c r="F70" s="18"/>
      <c r="G70" t="s">
        <v>507</v>
      </c>
      <c r="H70" s="7"/>
    </row>
    <row r="71" spans="1:8" ht="30" x14ac:dyDescent="0.25">
      <c r="A71" s="18"/>
      <c r="B71" s="6" t="s">
        <v>141</v>
      </c>
      <c r="C71">
        <v>0.75</v>
      </c>
      <c r="D71" s="4">
        <v>26.15</v>
      </c>
      <c r="E71" s="7">
        <f>Tabel2[[#This Row],[Order Q]]*Tabel2[[#This Row],[Price]]</f>
        <v>0</v>
      </c>
      <c r="F71" s="18"/>
      <c r="G71" t="s">
        <v>502</v>
      </c>
      <c r="H71" s="7"/>
    </row>
    <row r="72" spans="1:8" x14ac:dyDescent="0.25">
      <c r="A72" s="18"/>
      <c r="B72" s="6" t="s">
        <v>142</v>
      </c>
      <c r="C72">
        <v>0.75</v>
      </c>
      <c r="D72" s="4">
        <v>399</v>
      </c>
      <c r="E72" s="7">
        <f>Tabel2[[#This Row],[Order Q]]*Tabel2[[#This Row],[Price]]</f>
        <v>0</v>
      </c>
      <c r="F72" s="18"/>
      <c r="G72" t="s">
        <v>507</v>
      </c>
      <c r="H72" s="7"/>
    </row>
    <row r="73" spans="1:8" x14ac:dyDescent="0.25">
      <c r="A73" s="18"/>
      <c r="B73" s="6" t="s">
        <v>143</v>
      </c>
      <c r="C73">
        <v>0.75</v>
      </c>
      <c r="D73" s="4">
        <v>21</v>
      </c>
      <c r="E73" s="7">
        <f>Tabel2[[#This Row],[Order Q]]*Tabel2[[#This Row],[Price]]</f>
        <v>0</v>
      </c>
      <c r="F73" s="18"/>
      <c r="G73" t="s">
        <v>502</v>
      </c>
      <c r="H73" s="7"/>
    </row>
    <row r="75" spans="1:8" x14ac:dyDescent="0.25">
      <c r="D75" t="s">
        <v>185</v>
      </c>
      <c r="E75" s="7">
        <f>SUM(E3:E73)</f>
        <v>0</v>
      </c>
      <c r="F75" s="20" t="s">
        <v>251</v>
      </c>
    </row>
    <row r="77" spans="1:8" x14ac:dyDescent="0.25">
      <c r="C77" s="1"/>
      <c r="D77" s="1" t="s">
        <v>184</v>
      </c>
      <c r="E77" s="10">
        <f>General!B30</f>
        <v>0</v>
      </c>
      <c r="F77" s="20" t="s">
        <v>251</v>
      </c>
    </row>
  </sheetData>
  <sheetProtection algorithmName="SHA-512" hashValue="EEnQBfkAi8WdD6XPk/OBfzw57uScu+YdXkUcQFuPpLzUEdXgD87E4t2M+799m/1ehIFCpCweKK33tYrOcPCQkw==" saltValue="x8f3uZrpCks5PUeUQcN9Jg==" spinCount="100000" sheet="1" selectLockedCells="1"/>
  <conditionalFormatting sqref="H1:H1048576">
    <cfRule type="containsText" dxfId="6" priority="1" operator="containsText" text="Ja">
      <formula>NOT(ISERROR(SEARCH("Ja",H1)))</formula>
    </cfRule>
  </conditionalFormatting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E4060-34FC-4ED7-822B-C034013F5CDD}">
  <dimension ref="A1:H26"/>
  <sheetViews>
    <sheetView workbookViewId="0">
      <selection activeCell="F4" sqref="F4"/>
    </sheetView>
  </sheetViews>
  <sheetFormatPr defaultColWidth="8.85546875" defaultRowHeight="15" x14ac:dyDescent="0.25"/>
  <cols>
    <col min="1" max="1" width="11.7109375" style="20" customWidth="1"/>
    <col min="2" max="2" width="30.7109375" customWidth="1"/>
    <col min="3" max="3" width="21.28515625" customWidth="1"/>
    <col min="4" max="4" width="16.28515625" style="4" customWidth="1"/>
    <col min="5" max="5" width="15.42578125" customWidth="1"/>
    <col min="6" max="6" width="24.28515625" customWidth="1"/>
    <col min="7" max="7" width="25.140625" hidden="1" customWidth="1"/>
    <col min="8" max="8" width="14.7109375" hidden="1" customWidth="1"/>
  </cols>
  <sheetData>
    <row r="1" spans="1:8" x14ac:dyDescent="0.25">
      <c r="A1" s="20" t="s">
        <v>2</v>
      </c>
      <c r="B1" t="s">
        <v>0</v>
      </c>
      <c r="C1" t="s">
        <v>163</v>
      </c>
      <c r="D1" s="4" t="s">
        <v>9</v>
      </c>
      <c r="E1" t="s">
        <v>10</v>
      </c>
      <c r="F1" t="s">
        <v>212</v>
      </c>
      <c r="G1" t="s">
        <v>290</v>
      </c>
      <c r="H1" t="s">
        <v>305</v>
      </c>
    </row>
    <row r="2" spans="1:8" x14ac:dyDescent="0.25">
      <c r="A2" s="48" t="s">
        <v>324</v>
      </c>
      <c r="B2" s="3" t="s">
        <v>161</v>
      </c>
      <c r="C2" s="3"/>
      <c r="D2" s="5"/>
      <c r="E2" s="9"/>
      <c r="F2" s="2"/>
      <c r="G2" s="2"/>
      <c r="H2" s="2"/>
    </row>
    <row r="3" spans="1:8" x14ac:dyDescent="0.25">
      <c r="A3" s="18"/>
      <c r="B3" t="s">
        <v>164</v>
      </c>
      <c r="C3" t="s">
        <v>168</v>
      </c>
      <c r="D3" s="4">
        <v>54</v>
      </c>
      <c r="E3" s="7">
        <f>Tabel3[[#This Row],[Order Q]]*Tabel3[[#This Row],[Price]]</f>
        <v>0</v>
      </c>
      <c r="F3" s="18"/>
      <c r="G3" t="s">
        <v>302</v>
      </c>
    </row>
    <row r="4" spans="1:8" x14ac:dyDescent="0.25">
      <c r="A4" s="18"/>
      <c r="B4" t="s">
        <v>165</v>
      </c>
      <c r="C4" t="s">
        <v>168</v>
      </c>
      <c r="D4" s="4">
        <v>29.5</v>
      </c>
      <c r="E4" s="7">
        <f>Tabel3[[#This Row],[Order Q]]*Tabel3[[#This Row],[Price]]</f>
        <v>0</v>
      </c>
      <c r="F4" s="18"/>
      <c r="G4" t="s">
        <v>302</v>
      </c>
    </row>
    <row r="5" spans="1:8" x14ac:dyDescent="0.25">
      <c r="A5" s="18"/>
      <c r="B5" t="s">
        <v>170</v>
      </c>
      <c r="C5" t="s">
        <v>169</v>
      </c>
      <c r="D5" s="4">
        <v>38.07</v>
      </c>
      <c r="E5" s="7">
        <f>Tabel3[[#This Row],[Order Q]]*Tabel3[[#This Row],[Price]]</f>
        <v>0</v>
      </c>
      <c r="F5" s="18"/>
      <c r="G5" t="s">
        <v>302</v>
      </c>
    </row>
    <row r="6" spans="1:8" x14ac:dyDescent="0.25">
      <c r="A6" s="18"/>
      <c r="B6" t="s">
        <v>172</v>
      </c>
      <c r="C6" t="s">
        <v>171</v>
      </c>
      <c r="D6" s="4">
        <v>20.25</v>
      </c>
      <c r="E6" s="7">
        <f>Tabel3[[#This Row],[Order Q]]*Tabel3[[#This Row],[Price]]</f>
        <v>0</v>
      </c>
      <c r="F6" s="18"/>
      <c r="G6" t="s">
        <v>302</v>
      </c>
    </row>
    <row r="7" spans="1:8" x14ac:dyDescent="0.25">
      <c r="A7" s="18"/>
      <c r="B7" t="s">
        <v>173</v>
      </c>
      <c r="C7" t="s">
        <v>169</v>
      </c>
      <c r="D7" s="4">
        <v>22.07</v>
      </c>
      <c r="E7" s="7">
        <f>Tabel3[[#This Row],[Order Q]]*Tabel3[[#This Row],[Price]]</f>
        <v>0</v>
      </c>
      <c r="F7" s="18"/>
      <c r="G7" t="s">
        <v>302</v>
      </c>
    </row>
    <row r="8" spans="1:8" x14ac:dyDescent="0.25">
      <c r="A8" s="18"/>
      <c r="B8" t="s">
        <v>175</v>
      </c>
      <c r="C8" t="s">
        <v>168</v>
      </c>
      <c r="D8" s="4">
        <v>36.450000000000003</v>
      </c>
      <c r="E8" s="7">
        <f>Tabel3[[#This Row],[Order Q]]*Tabel3[[#This Row],[Price]]</f>
        <v>0</v>
      </c>
      <c r="F8" s="18"/>
      <c r="G8" t="s">
        <v>302</v>
      </c>
    </row>
    <row r="9" spans="1:8" x14ac:dyDescent="0.25">
      <c r="A9" s="18"/>
      <c r="B9" t="s">
        <v>174</v>
      </c>
      <c r="C9" t="s">
        <v>168</v>
      </c>
      <c r="D9" s="4">
        <v>54</v>
      </c>
      <c r="E9" s="7">
        <f>Tabel3[[#This Row],[Order Q]]*Tabel3[[#This Row],[Price]]</f>
        <v>0</v>
      </c>
      <c r="F9" s="18"/>
      <c r="G9" t="s">
        <v>302</v>
      </c>
    </row>
    <row r="10" spans="1:8" x14ac:dyDescent="0.25">
      <c r="A10" s="48" t="s">
        <v>324</v>
      </c>
      <c r="B10" s="3" t="s">
        <v>182</v>
      </c>
      <c r="C10" s="2"/>
      <c r="D10" s="5"/>
      <c r="E10" s="9"/>
      <c r="F10" s="2"/>
      <c r="G10" s="2"/>
      <c r="H10" s="2"/>
    </row>
    <row r="11" spans="1:8" x14ac:dyDescent="0.25">
      <c r="A11" s="18"/>
      <c r="B11" t="s">
        <v>166</v>
      </c>
      <c r="C11" t="s">
        <v>169</v>
      </c>
      <c r="D11" s="4">
        <v>31.86</v>
      </c>
      <c r="E11" s="7">
        <f>Tabel3[[#This Row],[Order Q]]*Tabel3[[#This Row],[Price]]</f>
        <v>0</v>
      </c>
      <c r="F11" s="18"/>
      <c r="G11" t="s">
        <v>302</v>
      </c>
    </row>
    <row r="12" spans="1:8" x14ac:dyDescent="0.25">
      <c r="A12" s="48" t="s">
        <v>324</v>
      </c>
      <c r="B12" s="3" t="s">
        <v>176</v>
      </c>
      <c r="C12" s="2"/>
      <c r="D12" s="5"/>
      <c r="E12" s="9"/>
      <c r="F12" s="2"/>
      <c r="G12" s="2"/>
      <c r="H12" s="2"/>
    </row>
    <row r="13" spans="1:8" x14ac:dyDescent="0.25">
      <c r="A13" s="18"/>
      <c r="B13" t="s">
        <v>181</v>
      </c>
      <c r="C13" s="1" t="s">
        <v>180</v>
      </c>
      <c r="D13" s="4">
        <v>27</v>
      </c>
      <c r="E13" s="7">
        <f>Tabel3[[#This Row],[Order Q]]*Tabel3[[#This Row],[Price]]</f>
        <v>0</v>
      </c>
      <c r="F13" s="18"/>
      <c r="G13" t="s">
        <v>302</v>
      </c>
    </row>
    <row r="14" spans="1:8" x14ac:dyDescent="0.25">
      <c r="A14" s="48" t="s">
        <v>324</v>
      </c>
      <c r="B14" s="3" t="s">
        <v>162</v>
      </c>
      <c r="C14" s="2"/>
      <c r="D14" s="5"/>
      <c r="E14" s="9"/>
      <c r="F14" s="2"/>
      <c r="G14" s="2"/>
      <c r="H14" s="2"/>
    </row>
    <row r="15" spans="1:8" x14ac:dyDescent="0.25">
      <c r="A15" s="18"/>
      <c r="B15" t="s">
        <v>167</v>
      </c>
      <c r="C15" t="s">
        <v>168</v>
      </c>
      <c r="D15" s="4">
        <v>42.12</v>
      </c>
      <c r="E15" s="7">
        <f>Tabel3[[#This Row],[Order Q]]*Tabel3[[#This Row],[Price]]</f>
        <v>0</v>
      </c>
      <c r="F15" s="18"/>
      <c r="G15" t="s">
        <v>302</v>
      </c>
    </row>
    <row r="16" spans="1:8" x14ac:dyDescent="0.25">
      <c r="A16" s="48" t="s">
        <v>324</v>
      </c>
      <c r="B16" s="3" t="s">
        <v>179</v>
      </c>
      <c r="C16" s="2"/>
      <c r="D16" s="5"/>
      <c r="E16" s="9"/>
      <c r="F16" s="2"/>
      <c r="G16" s="2"/>
      <c r="H16" s="2"/>
    </row>
    <row r="17" spans="1:7" x14ac:dyDescent="0.25">
      <c r="A17" s="18"/>
      <c r="B17" t="s">
        <v>178</v>
      </c>
      <c r="C17" t="s">
        <v>171</v>
      </c>
      <c r="D17" s="4">
        <v>34.159999999999997</v>
      </c>
      <c r="E17" s="7">
        <f>Tabel3[[#This Row],[Order Q]]*Tabel3[[#This Row],[Price]]</f>
        <v>0</v>
      </c>
      <c r="F17" s="18"/>
      <c r="G17" t="s">
        <v>302</v>
      </c>
    </row>
    <row r="18" spans="1:7" x14ac:dyDescent="0.25">
      <c r="A18" s="18"/>
      <c r="B18" t="s">
        <v>177</v>
      </c>
      <c r="C18" t="s">
        <v>169</v>
      </c>
      <c r="D18" s="4">
        <v>27</v>
      </c>
      <c r="E18" s="7">
        <f>Tabel3[[#This Row],[Order Q]]*Tabel3[[#This Row],[Price]]</f>
        <v>0</v>
      </c>
      <c r="F18" s="18"/>
      <c r="G18" t="s">
        <v>302</v>
      </c>
    </row>
    <row r="20" spans="1:7" x14ac:dyDescent="0.25">
      <c r="C20" t="s">
        <v>186</v>
      </c>
      <c r="D20" s="8"/>
      <c r="E20" s="7">
        <f>SUM(E3:E18)</f>
        <v>0</v>
      </c>
      <c r="F20" t="s">
        <v>251</v>
      </c>
    </row>
    <row r="22" spans="1:7" x14ac:dyDescent="0.25">
      <c r="C22" s="1" t="s">
        <v>184</v>
      </c>
      <c r="D22" s="11"/>
      <c r="E22" s="10">
        <f>General!B30</f>
        <v>0</v>
      </c>
      <c r="F22" t="s">
        <v>251</v>
      </c>
    </row>
    <row r="26" spans="1:7" x14ac:dyDescent="0.25">
      <c r="G26">
        <v>5</v>
      </c>
    </row>
  </sheetData>
  <sheetProtection algorithmName="SHA-512" hashValue="NWaVqnRbwTfdgwPqToV7tWjGq0cYCWNLodTr2wOqfmYubDYX4SWB8a7KZRUk8Hn8KGpy5sUpDEjnN0GrWmrQ0g==" saltValue="XpHewePVID1ImfEG7c5yhw==" spinCount="100000" sheet="1" selectLockedCells="1"/>
  <phoneticPr fontId="4" type="noConversion"/>
  <conditionalFormatting sqref="H1:H1048576">
    <cfRule type="containsText" dxfId="5" priority="1" operator="containsText" text="Ja">
      <formula>NOT(ISERROR(SEARCH("Ja",H1)))</formula>
    </cfRule>
  </conditionalFormatting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56AB9-4823-4D70-B004-BBE460A81D56}">
  <dimension ref="A1:H43"/>
  <sheetViews>
    <sheetView workbookViewId="0">
      <pane ySplit="1" topLeftCell="A2" activePane="bottomLeft" state="frozen"/>
      <selection pane="bottomLeft" activeCell="F26" sqref="F26"/>
    </sheetView>
  </sheetViews>
  <sheetFormatPr defaultColWidth="8.85546875" defaultRowHeight="15" x14ac:dyDescent="0.25"/>
  <cols>
    <col min="1" max="1" width="10.140625" customWidth="1"/>
    <col min="2" max="2" width="54" customWidth="1"/>
    <col min="3" max="3" width="19.85546875" customWidth="1"/>
    <col min="4" max="4" width="20.7109375" style="4" customWidth="1"/>
    <col min="5" max="5" width="13.7109375" customWidth="1"/>
    <col min="6" max="6" width="33.140625" customWidth="1"/>
    <col min="7" max="8" width="23.85546875" hidden="1" customWidth="1"/>
  </cols>
  <sheetData>
    <row r="1" spans="1:8" x14ac:dyDescent="0.25">
      <c r="A1" t="s">
        <v>2</v>
      </c>
      <c r="B1" t="s">
        <v>0</v>
      </c>
      <c r="C1" t="s">
        <v>163</v>
      </c>
      <c r="D1" s="4" t="s">
        <v>9</v>
      </c>
      <c r="E1" t="s">
        <v>10</v>
      </c>
      <c r="F1" t="s">
        <v>212</v>
      </c>
      <c r="G1" t="s">
        <v>290</v>
      </c>
      <c r="H1" t="s">
        <v>305</v>
      </c>
    </row>
    <row r="2" spans="1:8" x14ac:dyDescent="0.25">
      <c r="A2" s="48" t="s">
        <v>324</v>
      </c>
      <c r="B2" s="3" t="s">
        <v>193</v>
      </c>
      <c r="C2" s="2"/>
      <c r="D2" s="5"/>
      <c r="E2" s="9"/>
      <c r="F2" s="2"/>
      <c r="G2" s="2"/>
      <c r="H2" s="2"/>
    </row>
    <row r="3" spans="1:8" x14ac:dyDescent="0.25">
      <c r="A3" s="18"/>
      <c r="B3" t="s">
        <v>532</v>
      </c>
      <c r="C3" t="s">
        <v>194</v>
      </c>
      <c r="D3" s="4">
        <v>16.97</v>
      </c>
      <c r="E3" s="7">
        <f>Tabel4[[#This Row],[Price]]*Tabel4[[#This Row],[Order Q]]</f>
        <v>0</v>
      </c>
      <c r="F3" s="18"/>
      <c r="G3" t="s">
        <v>292</v>
      </c>
    </row>
    <row r="4" spans="1:8" x14ac:dyDescent="0.25">
      <c r="A4" s="18"/>
      <c r="B4" t="s">
        <v>533</v>
      </c>
      <c r="C4" s="1" t="s">
        <v>196</v>
      </c>
      <c r="D4" s="4">
        <v>21.6</v>
      </c>
      <c r="E4" s="7">
        <f>Tabel4[[#This Row],[Price]]*Tabel4[[#This Row],[Order Q]]</f>
        <v>0</v>
      </c>
      <c r="F4" s="18"/>
      <c r="G4" t="s">
        <v>303</v>
      </c>
    </row>
    <row r="5" spans="1:8" x14ac:dyDescent="0.25">
      <c r="A5" s="48" t="s">
        <v>324</v>
      </c>
      <c r="B5" s="3" t="s">
        <v>197</v>
      </c>
      <c r="C5" s="3"/>
      <c r="D5" s="5"/>
      <c r="E5" s="9"/>
      <c r="F5" s="2"/>
      <c r="G5" s="2"/>
      <c r="H5" s="2"/>
    </row>
    <row r="6" spans="1:8" x14ac:dyDescent="0.25">
      <c r="A6" s="18"/>
      <c r="B6" t="s">
        <v>534</v>
      </c>
      <c r="C6" s="1" t="s">
        <v>198</v>
      </c>
      <c r="D6" s="4">
        <v>28.35</v>
      </c>
      <c r="E6" s="7">
        <f>Tabel4[[#This Row],[Price]]*Tabel4[[#This Row],[Order Q]]</f>
        <v>0</v>
      </c>
      <c r="F6" s="18"/>
      <c r="G6" t="s">
        <v>303</v>
      </c>
    </row>
    <row r="7" spans="1:8" x14ac:dyDescent="0.25">
      <c r="A7" s="18"/>
      <c r="B7" t="s">
        <v>535</v>
      </c>
      <c r="C7" s="1" t="s">
        <v>195</v>
      </c>
      <c r="D7" s="4">
        <v>25.76</v>
      </c>
      <c r="E7" s="7">
        <f>Tabel4[[#This Row],[Price]]*Tabel4[[#This Row],[Order Q]]</f>
        <v>0</v>
      </c>
      <c r="F7" s="18"/>
      <c r="G7" t="s">
        <v>292</v>
      </c>
    </row>
    <row r="8" spans="1:8" x14ac:dyDescent="0.25">
      <c r="A8" s="18"/>
      <c r="B8" t="s">
        <v>538</v>
      </c>
      <c r="C8" t="s">
        <v>169</v>
      </c>
      <c r="D8" s="4">
        <v>20.5</v>
      </c>
      <c r="E8" s="7">
        <f>Tabel4[[#This Row],[Price]]*Tabel4[[#This Row],[Order Q]]</f>
        <v>0</v>
      </c>
      <c r="F8" s="18"/>
      <c r="G8" t="s">
        <v>301</v>
      </c>
    </row>
    <row r="9" spans="1:8" x14ac:dyDescent="0.25">
      <c r="A9" s="18"/>
      <c r="B9" t="s">
        <v>539</v>
      </c>
      <c r="C9" s="1" t="s">
        <v>540</v>
      </c>
      <c r="D9" s="4">
        <v>19.899999999999999</v>
      </c>
      <c r="E9" s="7">
        <f>Tabel4[[#This Row],[Price]]*Tabel4[[#This Row],[Order Q]]</f>
        <v>0</v>
      </c>
      <c r="F9" s="18"/>
      <c r="G9" t="s">
        <v>301</v>
      </c>
    </row>
    <row r="10" spans="1:8" x14ac:dyDescent="0.25">
      <c r="A10" s="18"/>
      <c r="B10" t="s">
        <v>536</v>
      </c>
      <c r="C10" t="s">
        <v>169</v>
      </c>
      <c r="D10" s="4">
        <v>17.21</v>
      </c>
      <c r="E10" s="7">
        <f>Tabel4[[#This Row],[Price]]*Tabel4[[#This Row],[Order Q]]</f>
        <v>0</v>
      </c>
      <c r="F10" s="18"/>
      <c r="G10" t="s">
        <v>292</v>
      </c>
    </row>
    <row r="11" spans="1:8" x14ac:dyDescent="0.25">
      <c r="A11" s="18"/>
      <c r="B11" t="s">
        <v>537</v>
      </c>
      <c r="C11" s="1" t="s">
        <v>199</v>
      </c>
      <c r="D11" s="4">
        <v>17.079999999999998</v>
      </c>
      <c r="E11" s="7">
        <f>Tabel4[[#This Row],[Price]]*Tabel4[[#This Row],[Order Q]]</f>
        <v>0</v>
      </c>
      <c r="F11" s="18"/>
      <c r="G11" t="s">
        <v>292</v>
      </c>
    </row>
    <row r="12" spans="1:8" x14ac:dyDescent="0.25">
      <c r="A12" s="48" t="s">
        <v>324</v>
      </c>
      <c r="B12" s="3" t="s">
        <v>516</v>
      </c>
      <c r="C12" s="2"/>
      <c r="D12" s="5"/>
      <c r="E12" s="9"/>
      <c r="F12" s="2"/>
      <c r="G12" s="2"/>
      <c r="H12" s="2"/>
    </row>
    <row r="13" spans="1:8" x14ac:dyDescent="0.25">
      <c r="A13" s="18"/>
      <c r="B13" s="58" t="s">
        <v>512</v>
      </c>
      <c r="C13" t="s">
        <v>200</v>
      </c>
      <c r="D13" s="59">
        <v>24</v>
      </c>
      <c r="E13" s="60">
        <f>Tabel4[[#This Row],[Price]]*Tabel4[[#This Row],[Order Q]]</f>
        <v>0</v>
      </c>
      <c r="F13" s="18"/>
      <c r="G13" t="s">
        <v>301</v>
      </c>
    </row>
    <row r="14" spans="1:8" x14ac:dyDescent="0.25">
      <c r="A14" s="18"/>
      <c r="B14" s="61" t="s">
        <v>517</v>
      </c>
      <c r="C14" s="62" t="s">
        <v>168</v>
      </c>
      <c r="D14" s="63">
        <v>28</v>
      </c>
      <c r="E14" s="64">
        <f>Tabel4[[#This Row],[Price]]*Tabel4[[#This Row],[Order Q]]</f>
        <v>0</v>
      </c>
      <c r="F14" s="18"/>
      <c r="G14" t="s">
        <v>301</v>
      </c>
    </row>
    <row r="15" spans="1:8" x14ac:dyDescent="0.25">
      <c r="A15" s="18"/>
      <c r="B15" s="65" t="s">
        <v>513</v>
      </c>
      <c r="C15" s="29" t="s">
        <v>200</v>
      </c>
      <c r="D15" s="66">
        <v>24</v>
      </c>
      <c r="E15" s="67">
        <f>Tabel4[[#This Row],[Price]]*Tabel4[[#This Row],[Order Q]]</f>
        <v>0</v>
      </c>
      <c r="F15" s="18"/>
      <c r="G15" t="s">
        <v>301</v>
      </c>
    </row>
    <row r="16" spans="1:8" x14ac:dyDescent="0.25">
      <c r="A16" s="18"/>
      <c r="B16" s="61" t="s">
        <v>524</v>
      </c>
      <c r="C16" s="62" t="s">
        <v>168</v>
      </c>
      <c r="D16" s="63">
        <v>28</v>
      </c>
      <c r="E16" s="64">
        <f>Tabel4[[#This Row],[Price]]*Tabel4[[#This Row],[Order Q]]</f>
        <v>0</v>
      </c>
      <c r="F16" s="18"/>
      <c r="G16" t="s">
        <v>301</v>
      </c>
    </row>
    <row r="17" spans="1:8" x14ac:dyDescent="0.25">
      <c r="A17" s="18"/>
      <c r="B17" s="65" t="s">
        <v>518</v>
      </c>
      <c r="C17" s="29" t="s">
        <v>201</v>
      </c>
      <c r="D17" s="66">
        <v>35</v>
      </c>
      <c r="E17" s="67">
        <f>Tabel4[[#This Row],[Price]]*Tabel4[[#This Row],[Order Q]]</f>
        <v>0</v>
      </c>
      <c r="F17" s="18"/>
      <c r="G17" t="s">
        <v>301</v>
      </c>
    </row>
    <row r="18" spans="1:8" x14ac:dyDescent="0.25">
      <c r="A18" s="18"/>
      <c r="B18" s="61" t="s">
        <v>519</v>
      </c>
      <c r="C18" s="62" t="s">
        <v>168</v>
      </c>
      <c r="D18" s="63">
        <v>38</v>
      </c>
      <c r="E18" s="64">
        <f>Tabel4[[#This Row],[Price]]*Tabel4[[#This Row],[Order Q]]</f>
        <v>0</v>
      </c>
      <c r="F18" s="18"/>
      <c r="G18" t="s">
        <v>301</v>
      </c>
    </row>
    <row r="19" spans="1:8" x14ac:dyDescent="0.25">
      <c r="A19" s="18"/>
      <c r="B19" s="65" t="s">
        <v>520</v>
      </c>
      <c r="C19" s="29" t="s">
        <v>201</v>
      </c>
      <c r="D19" s="66">
        <v>35</v>
      </c>
      <c r="E19" s="67">
        <f>Tabel4[[#This Row],[Price]]*Tabel4[[#This Row],[Order Q]]</f>
        <v>0</v>
      </c>
      <c r="F19" s="18"/>
      <c r="G19" t="s">
        <v>301</v>
      </c>
    </row>
    <row r="20" spans="1:8" x14ac:dyDescent="0.25">
      <c r="A20" s="18"/>
      <c r="B20" s="61" t="s">
        <v>521</v>
      </c>
      <c r="C20" s="62" t="s">
        <v>168</v>
      </c>
      <c r="D20" s="63">
        <v>38</v>
      </c>
      <c r="E20" s="64">
        <f>Tabel4[[#This Row],[Price]]*Tabel4[[#This Row],[Order Q]]</f>
        <v>0</v>
      </c>
      <c r="F20" s="18"/>
      <c r="G20" t="s">
        <v>301</v>
      </c>
    </row>
    <row r="21" spans="1:8" x14ac:dyDescent="0.25">
      <c r="A21" s="18"/>
      <c r="B21" s="65" t="s">
        <v>522</v>
      </c>
      <c r="C21" s="29" t="s">
        <v>201</v>
      </c>
      <c r="D21" s="66">
        <v>35</v>
      </c>
      <c r="E21" s="67">
        <f>Tabel4[[#This Row],[Price]]*Tabel4[[#This Row],[Order Q]]</f>
        <v>0</v>
      </c>
      <c r="F21" s="18"/>
      <c r="G21" t="s">
        <v>301</v>
      </c>
    </row>
    <row r="22" spans="1:8" x14ac:dyDescent="0.25">
      <c r="A22" s="18"/>
      <c r="B22" s="61" t="s">
        <v>523</v>
      </c>
      <c r="C22" s="62" t="s">
        <v>168</v>
      </c>
      <c r="D22" s="63">
        <v>38</v>
      </c>
      <c r="E22" s="64">
        <f>Tabel4[[#This Row],[Price]]*Tabel4[[#This Row],[Order Q]]</f>
        <v>0</v>
      </c>
      <c r="F22" s="18"/>
      <c r="G22" t="s">
        <v>301</v>
      </c>
    </row>
    <row r="23" spans="1:8" x14ac:dyDescent="0.25">
      <c r="A23" s="18"/>
      <c r="B23" s="65" t="s">
        <v>515</v>
      </c>
      <c r="C23" s="29" t="s">
        <v>200</v>
      </c>
      <c r="D23" s="66">
        <v>24</v>
      </c>
      <c r="E23" s="67">
        <f>Tabel4[[#This Row],[Price]]*Tabel4[[#This Row],[Order Q]]</f>
        <v>0</v>
      </c>
      <c r="F23" s="18"/>
      <c r="G23" t="s">
        <v>301</v>
      </c>
    </row>
    <row r="24" spans="1:8" x14ac:dyDescent="0.25">
      <c r="A24" s="18"/>
      <c r="B24" s="61" t="s">
        <v>525</v>
      </c>
      <c r="C24" s="62" t="s">
        <v>168</v>
      </c>
      <c r="D24" s="63">
        <v>28</v>
      </c>
      <c r="E24" s="64">
        <f>Tabel4[[#This Row],[Price]]*Tabel4[[#This Row],[Order Q]]</f>
        <v>0</v>
      </c>
      <c r="F24" s="18"/>
      <c r="G24" t="s">
        <v>301</v>
      </c>
    </row>
    <row r="25" spans="1:8" x14ac:dyDescent="0.25">
      <c r="A25" s="18"/>
      <c r="B25" s="65" t="s">
        <v>514</v>
      </c>
      <c r="C25" s="29" t="s">
        <v>200</v>
      </c>
      <c r="D25" s="66">
        <v>24</v>
      </c>
      <c r="E25" s="67">
        <f>Tabel4[[#This Row],[Price]]*Tabel4[[#This Row],[Order Q]]</f>
        <v>0</v>
      </c>
      <c r="F25" s="18"/>
      <c r="G25" t="s">
        <v>301</v>
      </c>
    </row>
    <row r="26" spans="1:8" x14ac:dyDescent="0.25">
      <c r="A26" s="18"/>
      <c r="B26" s="61" t="s">
        <v>526</v>
      </c>
      <c r="C26" s="62" t="s">
        <v>168</v>
      </c>
      <c r="D26" s="63">
        <v>28</v>
      </c>
      <c r="E26" s="64">
        <f>Tabel4[[#This Row],[Price]]*Tabel4[[#This Row],[Order Q]]</f>
        <v>0</v>
      </c>
      <c r="F26" s="18"/>
      <c r="G26" t="s">
        <v>301</v>
      </c>
    </row>
    <row r="27" spans="1:8" x14ac:dyDescent="0.25">
      <c r="A27" s="18"/>
      <c r="B27" t="s">
        <v>202</v>
      </c>
      <c r="C27" s="1" t="s">
        <v>203</v>
      </c>
      <c r="D27" s="4">
        <v>25.65</v>
      </c>
      <c r="E27" s="7">
        <f>Tabel4[[#This Row],[Price]]*Tabel4[[#This Row],[Order Q]]</f>
        <v>0</v>
      </c>
      <c r="F27" s="18"/>
      <c r="G27" t="s">
        <v>304</v>
      </c>
    </row>
    <row r="28" spans="1:8" x14ac:dyDescent="0.25">
      <c r="A28" s="18"/>
      <c r="B28" t="s">
        <v>204</v>
      </c>
      <c r="C28" s="1" t="s">
        <v>342</v>
      </c>
      <c r="D28" s="4">
        <v>45</v>
      </c>
      <c r="E28" s="7">
        <f>Tabel4[[#This Row],[Price]]*Tabel4[[#This Row],[Order Q]]</f>
        <v>0</v>
      </c>
      <c r="F28" s="18"/>
      <c r="G28" t="s">
        <v>339</v>
      </c>
      <c r="H28" s="46" t="s">
        <v>320</v>
      </c>
    </row>
    <row r="29" spans="1:8" x14ac:dyDescent="0.25">
      <c r="A29" s="18"/>
      <c r="B29" t="s">
        <v>204</v>
      </c>
      <c r="C29" s="1" t="s">
        <v>343</v>
      </c>
      <c r="D29" s="4">
        <v>35</v>
      </c>
      <c r="E29" s="7">
        <f>Tabel4[[#This Row],[Price]]*Tabel4[[#This Row],[Order Q]]</f>
        <v>0</v>
      </c>
      <c r="F29" s="18"/>
      <c r="G29" t="s">
        <v>344</v>
      </c>
      <c r="H29" s="46" t="s">
        <v>320</v>
      </c>
    </row>
    <row r="30" spans="1:8" x14ac:dyDescent="0.25">
      <c r="A30" s="18"/>
      <c r="B30" t="s">
        <v>341</v>
      </c>
      <c r="C30" s="1" t="s">
        <v>342</v>
      </c>
      <c r="D30" s="4">
        <v>21</v>
      </c>
      <c r="E30" s="7">
        <f>Tabel4[[#This Row],[Price]]*Tabel4[[#This Row],[Order Q]]</f>
        <v>0</v>
      </c>
      <c r="F30" s="18"/>
      <c r="G30" t="s">
        <v>340</v>
      </c>
      <c r="H30" s="46" t="s">
        <v>320</v>
      </c>
    </row>
    <row r="31" spans="1:8" x14ac:dyDescent="0.25">
      <c r="A31" s="18"/>
      <c r="B31" t="s">
        <v>529</v>
      </c>
      <c r="C31" s="1" t="s">
        <v>531</v>
      </c>
      <c r="D31" s="4">
        <v>31</v>
      </c>
      <c r="E31" s="7">
        <f>Tabel4[[#This Row],[Price]]*Tabel4[[#This Row],[Order Q]]</f>
        <v>0</v>
      </c>
      <c r="F31" s="18"/>
      <c r="G31" t="s">
        <v>530</v>
      </c>
      <c r="H31" s="46"/>
    </row>
    <row r="32" spans="1:8" x14ac:dyDescent="0.25">
      <c r="A32" s="18"/>
      <c r="B32" t="s">
        <v>528</v>
      </c>
      <c r="C32" t="s">
        <v>168</v>
      </c>
      <c r="D32" s="4">
        <v>31</v>
      </c>
      <c r="E32" s="7">
        <f>Tabel4[[#This Row],[Price]]*Tabel4[[#This Row],[Order Q]]</f>
        <v>0</v>
      </c>
      <c r="F32" s="18"/>
      <c r="G32" t="s">
        <v>292</v>
      </c>
    </row>
    <row r="33" spans="1:7" x14ac:dyDescent="0.25">
      <c r="A33" s="18"/>
      <c r="B33" t="s">
        <v>527</v>
      </c>
      <c r="C33" t="s">
        <v>168</v>
      </c>
      <c r="D33" s="12">
        <v>27.88</v>
      </c>
      <c r="E33" s="7">
        <f>Tabel4[[#This Row],[Price]]*Tabel4[[#This Row],[Order Q]]</f>
        <v>0</v>
      </c>
      <c r="F33" s="18"/>
      <c r="G33" t="s">
        <v>292</v>
      </c>
    </row>
    <row r="34" spans="1:7" x14ac:dyDescent="0.25">
      <c r="A34" s="18"/>
      <c r="B34" t="s">
        <v>205</v>
      </c>
      <c r="C34" t="s">
        <v>200</v>
      </c>
      <c r="D34" s="4">
        <v>38.229999999999997</v>
      </c>
      <c r="E34" s="7">
        <f>Tabel4[[#This Row],[Price]]*Tabel4[[#This Row],[Order Q]]</f>
        <v>0</v>
      </c>
      <c r="F34" s="18"/>
      <c r="G34" t="s">
        <v>292</v>
      </c>
    </row>
    <row r="35" spans="1:7" x14ac:dyDescent="0.25">
      <c r="A35" s="18"/>
      <c r="B35" t="s">
        <v>206</v>
      </c>
      <c r="C35" t="s">
        <v>200</v>
      </c>
      <c r="D35" s="4">
        <v>38.229999999999997</v>
      </c>
      <c r="E35" s="7">
        <f>Tabel4[[#This Row],[Price]]*Tabel4[[#This Row],[Order Q]]</f>
        <v>0</v>
      </c>
      <c r="F35" s="18"/>
      <c r="G35" t="s">
        <v>292</v>
      </c>
    </row>
    <row r="36" spans="1:7" x14ac:dyDescent="0.25">
      <c r="A36" s="18"/>
      <c r="B36" t="s">
        <v>207</v>
      </c>
      <c r="C36" t="s">
        <v>200</v>
      </c>
      <c r="D36" s="4">
        <v>39.04</v>
      </c>
      <c r="E36" s="7">
        <f>Tabel4[[#This Row],[Price]]*Tabel4[[#This Row],[Order Q]]</f>
        <v>0</v>
      </c>
      <c r="F36" s="18"/>
      <c r="G36" t="s">
        <v>292</v>
      </c>
    </row>
    <row r="37" spans="1:7" x14ac:dyDescent="0.25">
      <c r="A37" s="18"/>
      <c r="B37" t="s">
        <v>208</v>
      </c>
      <c r="C37" t="s">
        <v>200</v>
      </c>
      <c r="D37" s="4">
        <v>38.229999999999997</v>
      </c>
      <c r="E37" s="7">
        <f>Tabel4[[#This Row],[Price]]*Tabel4[[#This Row],[Order Q]]</f>
        <v>0</v>
      </c>
      <c r="F37" s="18"/>
      <c r="G37" t="s">
        <v>292</v>
      </c>
    </row>
    <row r="38" spans="1:7" x14ac:dyDescent="0.25">
      <c r="A38" s="18"/>
      <c r="B38" t="s">
        <v>209</v>
      </c>
      <c r="C38" t="s">
        <v>200</v>
      </c>
      <c r="D38" s="4">
        <v>38.229999999999997</v>
      </c>
      <c r="E38" s="7">
        <f>Tabel4[[#This Row],[Price]]*Tabel4[[#This Row],[Order Q]]</f>
        <v>0</v>
      </c>
      <c r="F38" s="18"/>
      <c r="G38" t="s">
        <v>292</v>
      </c>
    </row>
    <row r="39" spans="1:7" x14ac:dyDescent="0.25">
      <c r="A39" s="18"/>
      <c r="B39" t="s">
        <v>210</v>
      </c>
      <c r="C39" t="s">
        <v>200</v>
      </c>
      <c r="D39" s="4">
        <v>38.229999999999997</v>
      </c>
      <c r="E39" s="7">
        <f>Tabel4[[#This Row],[Price]]*Tabel4[[#This Row],[Order Q]]</f>
        <v>0</v>
      </c>
      <c r="F39" s="18"/>
      <c r="G39" t="s">
        <v>293</v>
      </c>
    </row>
    <row r="41" spans="1:7" x14ac:dyDescent="0.25">
      <c r="D41" s="8" t="s">
        <v>211</v>
      </c>
      <c r="E41" s="7">
        <f>SUM(Tabel4[[Total ]])</f>
        <v>0</v>
      </c>
      <c r="F41" t="s">
        <v>251</v>
      </c>
    </row>
    <row r="43" spans="1:7" x14ac:dyDescent="0.25">
      <c r="D43" s="11" t="s">
        <v>184</v>
      </c>
      <c r="E43" s="10">
        <f>General!B30</f>
        <v>0</v>
      </c>
      <c r="F43" t="s">
        <v>251</v>
      </c>
    </row>
  </sheetData>
  <sheetProtection algorithmName="SHA-512" hashValue="URHLaat+GTumEfcMAe0kTnwShSn/iEej7tUprNUGrYQoRh88kDmDb62wLc8y+xW39VZ2a1FwHSGDoc80cd0M0Q==" saltValue="yVIefdXEaVgVbDbozuhENw==" spinCount="100000" sheet="1" selectLockedCells="1"/>
  <conditionalFormatting sqref="H1:H1048576">
    <cfRule type="containsText" dxfId="4" priority="1" operator="containsText" text="Ja">
      <formula>NOT(ISERROR(SEARCH("Ja",H1)))</formula>
    </cfRule>
  </conditionalFormatting>
  <pageMargins left="0.7" right="0.7" top="0.75" bottom="0.75" header="0.3" footer="0.3"/>
  <pageSetup paperSize="256" orientation="portrait" horizontalDpi="203" verticalDpi="203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4C669-E580-498B-A625-1713393AFD65}">
  <dimension ref="A1:I27"/>
  <sheetViews>
    <sheetView workbookViewId="0">
      <pane ySplit="1" topLeftCell="A2" activePane="bottomLeft" state="frozen"/>
      <selection activeCell="E1" sqref="E1"/>
      <selection pane="bottomLeft" activeCell="F13" sqref="F13"/>
    </sheetView>
  </sheetViews>
  <sheetFormatPr defaultColWidth="8.85546875" defaultRowHeight="15" x14ac:dyDescent="0.25"/>
  <cols>
    <col min="1" max="1" width="10.140625" customWidth="1"/>
    <col min="2" max="2" width="49" customWidth="1"/>
    <col min="3" max="3" width="19.85546875" customWidth="1"/>
    <col min="4" max="4" width="18.140625" style="4" customWidth="1"/>
    <col min="5" max="5" width="21.42578125" style="4" customWidth="1"/>
    <col min="6" max="6" width="28.140625" customWidth="1"/>
    <col min="7" max="8" width="16.7109375" hidden="1" customWidth="1"/>
    <col min="9" max="9" width="15.42578125" hidden="1" customWidth="1"/>
  </cols>
  <sheetData>
    <row r="1" spans="1:9" x14ac:dyDescent="0.25">
      <c r="A1" t="s">
        <v>2</v>
      </c>
      <c r="B1" t="s">
        <v>0</v>
      </c>
      <c r="C1" t="s">
        <v>26</v>
      </c>
      <c r="D1" s="4" t="s">
        <v>9</v>
      </c>
      <c r="E1" s="4" t="s">
        <v>10</v>
      </c>
      <c r="F1" t="s">
        <v>212</v>
      </c>
      <c r="G1" t="s">
        <v>290</v>
      </c>
      <c r="H1" t="s">
        <v>312</v>
      </c>
      <c r="I1" t="s">
        <v>305</v>
      </c>
    </row>
    <row r="2" spans="1:9" x14ac:dyDescent="0.25">
      <c r="A2" s="48" t="s">
        <v>324</v>
      </c>
      <c r="B2" s="3" t="s">
        <v>235</v>
      </c>
      <c r="C2" s="16"/>
      <c r="D2" s="5"/>
      <c r="E2" s="5"/>
      <c r="F2" s="2"/>
      <c r="G2" s="2"/>
      <c r="H2" s="2"/>
      <c r="I2" s="2"/>
    </row>
    <row r="3" spans="1:9" x14ac:dyDescent="0.25">
      <c r="A3" s="18"/>
      <c r="B3" t="s">
        <v>213</v>
      </c>
      <c r="C3" s="15">
        <v>0.75</v>
      </c>
      <c r="D3" s="4">
        <v>3.6652499999999999</v>
      </c>
      <c r="E3" s="4">
        <f>Tabel6[[#This Row],[Price]]*Tabel6[[#This Row],[Order Q]]</f>
        <v>0</v>
      </c>
      <c r="F3" s="18"/>
      <c r="G3" t="s">
        <v>301</v>
      </c>
      <c r="H3">
        <v>801485</v>
      </c>
    </row>
    <row r="4" spans="1:9" x14ac:dyDescent="0.25">
      <c r="A4" s="18"/>
      <c r="B4" t="s">
        <v>214</v>
      </c>
      <c r="C4" s="15">
        <v>1</v>
      </c>
      <c r="D4" s="4">
        <v>3.375</v>
      </c>
      <c r="E4" s="4">
        <f>Tabel6[[#This Row],[Price]]*Tabel6[[#This Row],[Order Q]]</f>
        <v>0</v>
      </c>
      <c r="F4" s="18"/>
      <c r="G4" t="s">
        <v>301</v>
      </c>
      <c r="H4">
        <v>60163</v>
      </c>
    </row>
    <row r="5" spans="1:9" x14ac:dyDescent="0.25">
      <c r="A5" s="18"/>
      <c r="B5" t="s">
        <v>215</v>
      </c>
      <c r="C5" s="15">
        <v>0.75</v>
      </c>
      <c r="D5" s="4">
        <v>6.1290000000000004</v>
      </c>
      <c r="E5" s="4">
        <f>Tabel6[[#This Row],[Price]]*Tabel6[[#This Row],[Order Q]]</f>
        <v>0</v>
      </c>
      <c r="F5" s="18"/>
      <c r="G5" t="s">
        <v>301</v>
      </c>
      <c r="H5">
        <v>151048</v>
      </c>
    </row>
    <row r="6" spans="1:9" x14ac:dyDescent="0.25">
      <c r="A6" s="18"/>
      <c r="B6" t="s">
        <v>216</v>
      </c>
      <c r="C6" s="15">
        <v>1</v>
      </c>
      <c r="D6" s="4">
        <v>3.3480000000000003</v>
      </c>
      <c r="E6" s="4">
        <f>Tabel6[[#This Row],[Price]]*Tabel6[[#This Row],[Order Q]]</f>
        <v>0</v>
      </c>
      <c r="F6" s="18"/>
      <c r="G6" t="s">
        <v>301</v>
      </c>
      <c r="H6">
        <v>60289</v>
      </c>
    </row>
    <row r="7" spans="1:9" x14ac:dyDescent="0.25">
      <c r="A7" s="18"/>
      <c r="B7" t="s">
        <v>217</v>
      </c>
      <c r="C7" s="69" t="s">
        <v>201</v>
      </c>
      <c r="D7" s="4">
        <v>31.981500000000004</v>
      </c>
      <c r="E7" s="4">
        <f>Tabel6[[#This Row],[Price]]*Tabel6[[#This Row],[Order Q]]</f>
        <v>0</v>
      </c>
      <c r="F7" s="18"/>
      <c r="G7" t="s">
        <v>301</v>
      </c>
      <c r="H7">
        <v>134647</v>
      </c>
    </row>
    <row r="8" spans="1:9" x14ac:dyDescent="0.25">
      <c r="A8" s="18"/>
      <c r="B8" t="s">
        <v>218</v>
      </c>
      <c r="C8" s="15">
        <v>1</v>
      </c>
      <c r="D8" s="4">
        <v>2.4300000000000002</v>
      </c>
      <c r="E8" s="4">
        <f>Tabel6[[#This Row],[Price]]*Tabel6[[#This Row],[Order Q]]</f>
        <v>0</v>
      </c>
      <c r="F8" s="18"/>
      <c r="G8" t="s">
        <v>301</v>
      </c>
      <c r="H8">
        <v>69678</v>
      </c>
    </row>
    <row r="9" spans="1:9" x14ac:dyDescent="0.25">
      <c r="A9" s="18"/>
      <c r="B9" t="s">
        <v>219</v>
      </c>
      <c r="C9" s="15">
        <v>0.5</v>
      </c>
      <c r="D9" s="4">
        <v>2.4975000000000005</v>
      </c>
      <c r="E9" s="4">
        <f>Tabel6[[#This Row],[Price]]*Tabel6[[#This Row],[Order Q]]</f>
        <v>0</v>
      </c>
      <c r="F9" s="18"/>
      <c r="G9" t="s">
        <v>301</v>
      </c>
      <c r="H9">
        <v>149110</v>
      </c>
    </row>
    <row r="10" spans="1:9" x14ac:dyDescent="0.25">
      <c r="A10" s="18"/>
      <c r="B10" t="s">
        <v>220</v>
      </c>
      <c r="C10" s="15">
        <v>1</v>
      </c>
      <c r="D10" s="4">
        <v>3.3075000000000006</v>
      </c>
      <c r="E10" s="4">
        <f>Tabel6[[#This Row],[Price]]*Tabel6[[#This Row],[Order Q]]</f>
        <v>0</v>
      </c>
      <c r="F10" s="18"/>
      <c r="G10" t="s">
        <v>301</v>
      </c>
      <c r="H10">
        <v>57133</v>
      </c>
    </row>
    <row r="11" spans="1:9" x14ac:dyDescent="0.25">
      <c r="A11" s="18"/>
      <c r="B11" t="s">
        <v>221</v>
      </c>
      <c r="C11" s="15">
        <v>1</v>
      </c>
      <c r="D11" s="4">
        <v>5.4</v>
      </c>
      <c r="E11" s="4">
        <f>Tabel6[[#This Row],[Price]]*Tabel6[[#This Row],[Order Q]]</f>
        <v>0</v>
      </c>
      <c r="F11" s="18"/>
      <c r="G11" t="s">
        <v>306</v>
      </c>
      <c r="H11" s="47" t="s">
        <v>313</v>
      </c>
      <c r="I11" s="46" t="s">
        <v>320</v>
      </c>
    </row>
    <row r="12" spans="1:9" x14ac:dyDescent="0.25">
      <c r="A12" s="18"/>
      <c r="B12" t="s">
        <v>222</v>
      </c>
      <c r="C12" s="15">
        <v>1</v>
      </c>
      <c r="D12" s="4">
        <v>3.375</v>
      </c>
      <c r="E12" s="4">
        <f>Tabel6[[#This Row],[Price]]*Tabel6[[#This Row],[Order Q]]</f>
        <v>0</v>
      </c>
      <c r="F12" s="18"/>
      <c r="G12" t="s">
        <v>307</v>
      </c>
      <c r="H12">
        <v>38822</v>
      </c>
    </row>
    <row r="13" spans="1:9" x14ac:dyDescent="0.25">
      <c r="A13" s="18"/>
      <c r="B13" t="s">
        <v>223</v>
      </c>
      <c r="C13" s="15">
        <v>1</v>
      </c>
      <c r="D13" s="4">
        <v>2.4300000000000002</v>
      </c>
      <c r="E13" s="4">
        <f>Tabel6[[#This Row],[Price]]*Tabel6[[#This Row],[Order Q]]</f>
        <v>0</v>
      </c>
      <c r="F13" s="18"/>
      <c r="G13" t="s">
        <v>301</v>
      </c>
      <c r="H13">
        <v>144657</v>
      </c>
    </row>
    <row r="14" spans="1:9" x14ac:dyDescent="0.25">
      <c r="A14" s="18"/>
      <c r="B14" t="s">
        <v>224</v>
      </c>
      <c r="C14" s="15">
        <v>0.75</v>
      </c>
      <c r="D14" s="4">
        <v>3.9825000000000004</v>
      </c>
      <c r="E14" s="4">
        <f>Tabel6[[#This Row],[Price]]*Tabel6[[#This Row],[Order Q]]</f>
        <v>0</v>
      </c>
      <c r="F14" s="18"/>
      <c r="G14" t="s">
        <v>308</v>
      </c>
      <c r="H14" s="47" t="s">
        <v>314</v>
      </c>
      <c r="I14" s="46" t="s">
        <v>320</v>
      </c>
    </row>
    <row r="15" spans="1:9" x14ac:dyDescent="0.25">
      <c r="A15" s="18"/>
      <c r="B15" t="s">
        <v>225</v>
      </c>
      <c r="C15" s="15">
        <v>1</v>
      </c>
      <c r="D15" s="4">
        <v>3.4424999999999999</v>
      </c>
      <c r="E15" s="4">
        <f>Tabel6[[#This Row],[Price]]*Tabel6[[#This Row],[Order Q]]</f>
        <v>0</v>
      </c>
      <c r="F15" s="18"/>
      <c r="G15" t="s">
        <v>307</v>
      </c>
      <c r="H15" s="47" t="s">
        <v>315</v>
      </c>
      <c r="I15" s="46" t="s">
        <v>320</v>
      </c>
    </row>
    <row r="16" spans="1:9" x14ac:dyDescent="0.25">
      <c r="A16" s="18"/>
      <c r="B16" t="s">
        <v>226</v>
      </c>
      <c r="C16" s="15">
        <v>1</v>
      </c>
      <c r="D16" s="4">
        <v>5.4</v>
      </c>
      <c r="E16" s="4">
        <f>Tabel6[[#This Row],[Price]]*Tabel6[[#This Row],[Order Q]]</f>
        <v>0</v>
      </c>
      <c r="F16" s="18"/>
      <c r="G16" t="s">
        <v>310</v>
      </c>
      <c r="H16" t="s">
        <v>503</v>
      </c>
      <c r="I16" s="46" t="s">
        <v>320</v>
      </c>
    </row>
    <row r="17" spans="1:9" x14ac:dyDescent="0.25">
      <c r="A17" s="18"/>
      <c r="B17" t="s">
        <v>227</v>
      </c>
      <c r="C17" s="15">
        <v>1</v>
      </c>
      <c r="D17" s="4">
        <v>4.6575000000000006</v>
      </c>
      <c r="E17" s="4">
        <f>Tabel6[[#This Row],[Price]]*Tabel6[[#This Row],[Order Q]]</f>
        <v>0</v>
      </c>
      <c r="F17" s="18"/>
      <c r="G17" t="s">
        <v>301</v>
      </c>
      <c r="H17">
        <v>56894</v>
      </c>
    </row>
    <row r="18" spans="1:9" x14ac:dyDescent="0.25">
      <c r="A18" s="18"/>
      <c r="B18" t="s">
        <v>228</v>
      </c>
      <c r="C18" s="15">
        <v>0.75</v>
      </c>
      <c r="D18" s="4">
        <v>4.5765000000000002</v>
      </c>
      <c r="E18" s="4">
        <f>Tabel6[[#This Row],[Price]]*Tabel6[[#This Row],[Order Q]]</f>
        <v>0</v>
      </c>
      <c r="F18" s="18"/>
      <c r="G18" t="s">
        <v>309</v>
      </c>
      <c r="H18" s="47" t="s">
        <v>316</v>
      </c>
      <c r="I18" s="46" t="s">
        <v>320</v>
      </c>
    </row>
    <row r="19" spans="1:9" x14ac:dyDescent="0.25">
      <c r="A19" s="18"/>
      <c r="B19" t="s">
        <v>229</v>
      </c>
      <c r="C19" s="69" t="s">
        <v>230</v>
      </c>
      <c r="D19" s="4">
        <v>21.721500000000002</v>
      </c>
      <c r="E19" s="4">
        <f>Tabel6[[#This Row],[Price]]*Tabel6[[#This Row],[Order Q]]</f>
        <v>0</v>
      </c>
      <c r="F19" s="18"/>
      <c r="G19" t="s">
        <v>301</v>
      </c>
      <c r="H19">
        <v>153836</v>
      </c>
    </row>
    <row r="20" spans="1:9" x14ac:dyDescent="0.25">
      <c r="A20" s="18"/>
      <c r="B20" t="s">
        <v>231</v>
      </c>
      <c r="C20" s="15">
        <v>1.5</v>
      </c>
      <c r="D20" s="4">
        <v>1.59</v>
      </c>
      <c r="E20" s="4">
        <f>Tabel6[[#This Row],[Price]]*Tabel6[[#This Row],[Order Q]]</f>
        <v>0</v>
      </c>
      <c r="F20" s="18"/>
      <c r="G20" t="s">
        <v>310</v>
      </c>
      <c r="H20" s="47" t="s">
        <v>317</v>
      </c>
      <c r="I20" s="46" t="s">
        <v>320</v>
      </c>
    </row>
    <row r="21" spans="1:9" x14ac:dyDescent="0.25">
      <c r="A21" s="18"/>
      <c r="B21" t="s">
        <v>232</v>
      </c>
      <c r="C21" s="15">
        <v>0.7</v>
      </c>
      <c r="D21" s="4">
        <v>4.4550000000000001</v>
      </c>
      <c r="E21" s="4">
        <f>Tabel6[[#This Row],[Price]]*Tabel6[[#This Row],[Order Q]]</f>
        <v>0</v>
      </c>
      <c r="F21" s="18"/>
      <c r="G21" t="s">
        <v>306</v>
      </c>
      <c r="H21" s="47" t="s">
        <v>318</v>
      </c>
      <c r="I21" s="46" t="s">
        <v>320</v>
      </c>
    </row>
    <row r="22" spans="1:9" x14ac:dyDescent="0.25">
      <c r="A22" s="18"/>
      <c r="B22" t="s">
        <v>233</v>
      </c>
      <c r="C22" s="15">
        <v>0.75</v>
      </c>
      <c r="D22" s="4">
        <v>5.1705000000000005</v>
      </c>
      <c r="E22" s="4">
        <f>Tabel6[[#This Row],[Price]]*Tabel6[[#This Row],[Order Q]]</f>
        <v>0</v>
      </c>
      <c r="F22" s="18"/>
      <c r="G22" t="s">
        <v>311</v>
      </c>
      <c r="H22" s="47" t="s">
        <v>319</v>
      </c>
      <c r="I22" s="46" t="s">
        <v>320</v>
      </c>
    </row>
    <row r="23" spans="1:9" x14ac:dyDescent="0.25">
      <c r="A23" s="18"/>
      <c r="B23" t="s">
        <v>234</v>
      </c>
      <c r="C23" s="15">
        <v>1</v>
      </c>
      <c r="D23" s="4">
        <v>2.6325000000000003</v>
      </c>
      <c r="E23" s="4">
        <f>Tabel6[[#This Row],[Price]]*Tabel6[[#This Row],[Order Q]]</f>
        <v>0</v>
      </c>
      <c r="F23" s="18"/>
      <c r="G23" t="s">
        <v>301</v>
      </c>
      <c r="H23">
        <v>555026</v>
      </c>
    </row>
    <row r="25" spans="1:9" x14ac:dyDescent="0.25">
      <c r="D25" s="8" t="s">
        <v>270</v>
      </c>
      <c r="E25" s="8">
        <f>SUM(Tabel6[[Total ]])</f>
        <v>0</v>
      </c>
      <c r="F25" t="s">
        <v>251</v>
      </c>
    </row>
    <row r="27" spans="1:9" x14ac:dyDescent="0.25">
      <c r="D27" s="1" t="s">
        <v>184</v>
      </c>
      <c r="E27" s="4">
        <f>General!B30</f>
        <v>0</v>
      </c>
      <c r="F27" t="s">
        <v>251</v>
      </c>
    </row>
  </sheetData>
  <sheetProtection algorithmName="SHA-512" hashValue="oebMsIzG7JimyJgnHBaez1LLD96VjWLknxBVGaBEKw70WlO0/0AdgQGMBT4+ZhiTHb+2PYmux04aZFgxhNWdAQ==" saltValue="zJ+Q/+X+s1jgnekpoCJMbg==" spinCount="100000" sheet="1" selectLockedCells="1"/>
  <conditionalFormatting sqref="I1:I1048576">
    <cfRule type="containsText" dxfId="3" priority="1" operator="containsText" text="Ja">
      <formula>NOT(ISERROR(SEARCH("Ja",I1)))</formula>
    </cfRule>
  </conditionalFormatting>
  <hyperlinks>
    <hyperlink ref="H22" r:id="rId1" xr:uid="{FAF996D5-7EE2-48D2-BAED-B2E13DB8BC4A}"/>
    <hyperlink ref="H21" r:id="rId2" xr:uid="{D84B6D36-EBC0-405D-90E0-3C1474F43165}"/>
    <hyperlink ref="H20" r:id="rId3" xr:uid="{62FE554C-5877-470E-B30E-79CCEB48DEA1}"/>
    <hyperlink ref="H18" r:id="rId4" xr:uid="{913172DE-8D81-4DE8-9851-155401EF6E9D}"/>
    <hyperlink ref="H15" r:id="rId5" xr:uid="{EF18E41C-39E2-4157-94C3-9577B32A7A1B}"/>
    <hyperlink ref="H14" r:id="rId6" xr:uid="{B1E2F7FA-4A20-4F61-83AF-4E7B63BC6BEC}"/>
    <hyperlink ref="H11" r:id="rId7" xr:uid="{587CD875-C6CC-4CC7-9AFF-2FE3DEACA42E}"/>
  </hyperlinks>
  <pageMargins left="0.7" right="0.7" top="0.75" bottom="0.75" header="0.3" footer="0.3"/>
  <tableParts count="1">
    <tablePart r:id="rId8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F7462-0810-47C1-89D8-9D1997151C81}">
  <dimension ref="A1:H25"/>
  <sheetViews>
    <sheetView workbookViewId="0">
      <selection activeCell="A19" sqref="A19"/>
    </sheetView>
  </sheetViews>
  <sheetFormatPr defaultColWidth="8.85546875" defaultRowHeight="15" x14ac:dyDescent="0.25"/>
  <cols>
    <col min="1" max="1" width="10.140625" customWidth="1"/>
    <col min="2" max="2" width="26.140625" customWidth="1"/>
    <col min="3" max="3" width="16.42578125" customWidth="1"/>
    <col min="4" max="4" width="18.28515625" style="4" customWidth="1"/>
    <col min="5" max="5" width="14.85546875" customWidth="1"/>
    <col min="6" max="6" width="26.140625" customWidth="1"/>
    <col min="7" max="7" width="18.42578125" hidden="1" customWidth="1"/>
    <col min="8" max="8" width="19" hidden="1" customWidth="1"/>
  </cols>
  <sheetData>
    <row r="1" spans="1:8" x14ac:dyDescent="0.25">
      <c r="A1" t="s">
        <v>2</v>
      </c>
      <c r="B1" t="s">
        <v>0</v>
      </c>
      <c r="C1" t="s">
        <v>26</v>
      </c>
      <c r="D1" s="4" t="s">
        <v>9</v>
      </c>
      <c r="E1" t="s">
        <v>10</v>
      </c>
      <c r="F1" t="s">
        <v>212</v>
      </c>
      <c r="G1" t="s">
        <v>290</v>
      </c>
      <c r="H1" t="s">
        <v>305</v>
      </c>
    </row>
    <row r="2" spans="1:8" x14ac:dyDescent="0.25">
      <c r="A2" s="48" t="s">
        <v>324</v>
      </c>
      <c r="B2" s="3" t="s">
        <v>278</v>
      </c>
      <c r="C2" s="2"/>
      <c r="D2" s="5"/>
      <c r="E2" s="9"/>
      <c r="F2" s="2"/>
      <c r="G2" s="2"/>
      <c r="H2" s="2"/>
    </row>
    <row r="3" spans="1:8" x14ac:dyDescent="0.25">
      <c r="A3" s="21"/>
      <c r="B3" t="s">
        <v>236</v>
      </c>
      <c r="C3">
        <v>0.7</v>
      </c>
      <c r="D3" s="4">
        <v>11.1</v>
      </c>
      <c r="E3" s="7">
        <f>Tabel7[[#This Row],[Order Q]]*Tabel7[[#This Row],[Price]]</f>
        <v>0</v>
      </c>
      <c r="F3" s="18"/>
      <c r="G3" t="s">
        <v>333</v>
      </c>
    </row>
    <row r="4" spans="1:8" x14ac:dyDescent="0.25">
      <c r="A4" s="18"/>
      <c r="B4" t="s">
        <v>237</v>
      </c>
      <c r="C4">
        <v>0.7</v>
      </c>
      <c r="D4" s="4">
        <v>9.99</v>
      </c>
      <c r="E4" s="7">
        <f>Tabel7[[#This Row],[Order Q]]*Tabel7[[#This Row],[Price]]</f>
        <v>0</v>
      </c>
      <c r="F4" s="18"/>
      <c r="G4" t="s">
        <v>292</v>
      </c>
    </row>
    <row r="5" spans="1:8" x14ac:dyDescent="0.25">
      <c r="A5" s="18"/>
      <c r="B5" t="s">
        <v>238</v>
      </c>
      <c r="C5">
        <v>0.7</v>
      </c>
      <c r="D5" s="4">
        <v>11.1</v>
      </c>
      <c r="E5" s="7">
        <f>Tabel7[[#This Row],[Order Q]]*Tabel7[[#This Row],[Price]]</f>
        <v>0</v>
      </c>
      <c r="F5" s="18"/>
      <c r="G5" t="s">
        <v>292</v>
      </c>
    </row>
    <row r="6" spans="1:8" x14ac:dyDescent="0.25">
      <c r="A6" s="18"/>
      <c r="B6" t="s">
        <v>239</v>
      </c>
      <c r="C6">
        <v>0.7</v>
      </c>
      <c r="D6" s="4">
        <v>11.1</v>
      </c>
      <c r="E6" s="7">
        <f>Tabel7[[#This Row],[Order Q]]*Tabel7[[#This Row],[Price]]</f>
        <v>0</v>
      </c>
      <c r="F6" s="18"/>
      <c r="G6" t="s">
        <v>292</v>
      </c>
    </row>
    <row r="7" spans="1:8" x14ac:dyDescent="0.25">
      <c r="A7" s="18"/>
      <c r="B7" t="s">
        <v>240</v>
      </c>
      <c r="C7">
        <v>0.7</v>
      </c>
      <c r="D7" s="4">
        <v>11.1</v>
      </c>
      <c r="E7" s="7">
        <f>Tabel7[[#This Row],[Order Q]]*Tabel7[[#This Row],[Price]]</f>
        <v>0</v>
      </c>
      <c r="F7" s="18"/>
      <c r="G7" t="s">
        <v>292</v>
      </c>
    </row>
    <row r="8" spans="1:8" x14ac:dyDescent="0.25">
      <c r="A8" s="18"/>
      <c r="B8" t="s">
        <v>241</v>
      </c>
      <c r="C8">
        <v>0.7</v>
      </c>
      <c r="D8" s="4">
        <v>8.91</v>
      </c>
      <c r="E8" s="7">
        <f>Tabel7[[#This Row],[Order Q]]*Tabel7[[#This Row],[Price]]</f>
        <v>0</v>
      </c>
      <c r="F8" s="18"/>
      <c r="G8" t="s">
        <v>292</v>
      </c>
    </row>
    <row r="9" spans="1:8" x14ac:dyDescent="0.25">
      <c r="A9" s="18"/>
      <c r="B9" t="s">
        <v>242</v>
      </c>
      <c r="C9">
        <v>0.7</v>
      </c>
      <c r="D9" s="4">
        <v>11.1</v>
      </c>
      <c r="E9" s="7">
        <f>Tabel7[[#This Row],[Order Q]]*Tabel7[[#This Row],[Price]]</f>
        <v>0</v>
      </c>
      <c r="F9" s="18"/>
      <c r="G9" t="s">
        <v>292</v>
      </c>
    </row>
    <row r="10" spans="1:8" x14ac:dyDescent="0.25">
      <c r="A10" s="18"/>
      <c r="B10" t="s">
        <v>243</v>
      </c>
      <c r="C10">
        <v>0.7</v>
      </c>
      <c r="D10" s="4">
        <v>11.1</v>
      </c>
      <c r="E10" s="7">
        <f>Tabel7[[#This Row],[Order Q]]*Tabel7[[#This Row],[Price]]</f>
        <v>0</v>
      </c>
      <c r="F10" s="18"/>
      <c r="G10" t="s">
        <v>292</v>
      </c>
    </row>
    <row r="11" spans="1:8" x14ac:dyDescent="0.25">
      <c r="A11" s="18"/>
      <c r="B11" t="s">
        <v>244</v>
      </c>
      <c r="C11">
        <v>0.7</v>
      </c>
      <c r="D11" s="4">
        <v>11.1</v>
      </c>
      <c r="E11" s="7">
        <f>Tabel7[[#This Row],[Order Q]]*Tabel7[[#This Row],[Price]]</f>
        <v>0</v>
      </c>
      <c r="F11" s="18"/>
      <c r="G11" t="s">
        <v>292</v>
      </c>
    </row>
    <row r="12" spans="1:8" x14ac:dyDescent="0.25">
      <c r="A12" s="18"/>
      <c r="B12" t="s">
        <v>245</v>
      </c>
      <c r="C12">
        <v>0.7</v>
      </c>
      <c r="D12" s="4">
        <v>11.1</v>
      </c>
      <c r="E12" s="7">
        <f>Tabel7[[#This Row],[Order Q]]*Tabel7[[#This Row],[Price]]</f>
        <v>0</v>
      </c>
      <c r="F12" s="18"/>
      <c r="G12" t="s">
        <v>292</v>
      </c>
    </row>
    <row r="13" spans="1:8" x14ac:dyDescent="0.25">
      <c r="A13" s="18"/>
      <c r="B13" t="s">
        <v>246</v>
      </c>
      <c r="C13">
        <v>0.7</v>
      </c>
      <c r="D13" s="4">
        <v>11.1</v>
      </c>
      <c r="E13" s="7">
        <f>Tabel7[[#This Row],[Order Q]]*Tabel7[[#This Row],[Price]]</f>
        <v>0</v>
      </c>
      <c r="F13" s="18"/>
      <c r="G13" t="s">
        <v>292</v>
      </c>
    </row>
    <row r="14" spans="1:8" x14ac:dyDescent="0.25">
      <c r="A14" s="18"/>
      <c r="B14" t="s">
        <v>247</v>
      </c>
      <c r="C14">
        <v>0.7</v>
      </c>
      <c r="D14" s="4">
        <v>11.1</v>
      </c>
      <c r="E14" s="7">
        <f>Tabel7[[#This Row],[Order Q]]*Tabel7[[#This Row],[Price]]</f>
        <v>0</v>
      </c>
      <c r="F14" s="18"/>
      <c r="G14" t="s">
        <v>292</v>
      </c>
    </row>
    <row r="15" spans="1:8" x14ac:dyDescent="0.25">
      <c r="A15" s="18"/>
      <c r="B15" t="s">
        <v>248</v>
      </c>
      <c r="C15">
        <v>0.7</v>
      </c>
      <c r="D15" s="4">
        <v>11.1</v>
      </c>
      <c r="E15" s="7">
        <f>Tabel7[[#This Row],[Order Q]]*Tabel7[[#This Row],[Price]]</f>
        <v>0</v>
      </c>
      <c r="F15" s="18"/>
      <c r="G15" t="s">
        <v>292</v>
      </c>
    </row>
    <row r="16" spans="1:8" x14ac:dyDescent="0.25">
      <c r="A16" s="48" t="s">
        <v>324</v>
      </c>
      <c r="B16" s="3" t="s">
        <v>337</v>
      </c>
      <c r="C16" s="2"/>
      <c r="D16" s="5"/>
      <c r="E16" s="9"/>
      <c r="F16" s="45"/>
      <c r="G16" s="2"/>
      <c r="H16" s="2"/>
    </row>
    <row r="17" spans="1:8" x14ac:dyDescent="0.25">
      <c r="A17" s="18"/>
      <c r="B17" t="s">
        <v>335</v>
      </c>
      <c r="D17" s="4">
        <v>10.1</v>
      </c>
      <c r="E17" s="7">
        <f>Tabel7[[#This Row],[Order Q]]*Tabel7[[#This Row],[Price]]</f>
        <v>0</v>
      </c>
      <c r="F17" s="18"/>
      <c r="G17" t="s">
        <v>334</v>
      </c>
    </row>
    <row r="18" spans="1:8" x14ac:dyDescent="0.25">
      <c r="A18" s="48" t="s">
        <v>324</v>
      </c>
      <c r="B18" s="3" t="s">
        <v>279</v>
      </c>
      <c r="C18" s="2"/>
      <c r="D18" s="5"/>
      <c r="E18" s="9"/>
      <c r="F18" s="2"/>
      <c r="G18" s="2"/>
      <c r="H18" s="2"/>
    </row>
    <row r="19" spans="1:8" x14ac:dyDescent="0.25">
      <c r="A19" s="18"/>
      <c r="B19" t="s">
        <v>249</v>
      </c>
      <c r="C19">
        <v>0.7</v>
      </c>
      <c r="D19" s="4">
        <v>13.5</v>
      </c>
      <c r="E19" s="7">
        <f>Tabel7[[#This Row],[Order Q]]*Tabel7[[#This Row],[Price]]</f>
        <v>0</v>
      </c>
      <c r="F19" s="19"/>
      <c r="G19" t="s">
        <v>321</v>
      </c>
    </row>
    <row r="20" spans="1:8" x14ac:dyDescent="0.25">
      <c r="A20" s="48" t="s">
        <v>324</v>
      </c>
      <c r="B20" s="3" t="s">
        <v>338</v>
      </c>
      <c r="C20" s="2"/>
      <c r="D20" s="56"/>
      <c r="E20" s="9"/>
      <c r="F20" s="45"/>
      <c r="G20" s="2"/>
      <c r="H20" s="2"/>
    </row>
    <row r="21" spans="1:8" x14ac:dyDescent="0.25">
      <c r="A21" s="18"/>
      <c r="B21" t="s">
        <v>336</v>
      </c>
      <c r="C21">
        <v>1</v>
      </c>
      <c r="D21" s="4">
        <v>10</v>
      </c>
      <c r="E21" s="7">
        <f>Tabel7[[#This Row],[Order Q]]*Tabel7[[#This Row],[Price]]</f>
        <v>0</v>
      </c>
      <c r="F21" s="18"/>
      <c r="G21" t="s">
        <v>322</v>
      </c>
    </row>
    <row r="23" spans="1:8" x14ac:dyDescent="0.25">
      <c r="D23" s="8" t="s">
        <v>250</v>
      </c>
      <c r="E23" s="7">
        <f>SUM(Tabel7[[Total ]])</f>
        <v>0</v>
      </c>
      <c r="F23" t="s">
        <v>251</v>
      </c>
    </row>
    <row r="25" spans="1:8" x14ac:dyDescent="0.25">
      <c r="D25" s="11" t="s">
        <v>184</v>
      </c>
      <c r="E25" s="10">
        <f>General!B30</f>
        <v>0</v>
      </c>
      <c r="F25" t="s">
        <v>251</v>
      </c>
    </row>
  </sheetData>
  <sheetProtection algorithmName="SHA-512" hashValue="kH8eGAkbIbdeAqUu1WvRWoxPPejSl8g7lIJVjDFNZhYZYiAX1U24n0u8Oa0+jA2J16i5PHK3CEj4W+vSoNy/vg==" saltValue="gd43lNkoyrgU7yDCna7ldA==" spinCount="100000" sheet="1" selectLockedCells="1"/>
  <conditionalFormatting sqref="H1:H1048576">
    <cfRule type="containsText" dxfId="2" priority="1" operator="containsText" text="Ja">
      <formula>NOT(ISERROR(SEARCH("Ja",H1)))</formula>
    </cfRule>
  </conditionalFormatting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860F3-938C-4451-BFF7-A7464026BF77}">
  <dimension ref="A1:R35"/>
  <sheetViews>
    <sheetView workbookViewId="0">
      <pane ySplit="1" topLeftCell="A2" activePane="bottomLeft" state="frozen"/>
      <selection pane="bottomLeft" activeCell="A2" sqref="A2"/>
    </sheetView>
  </sheetViews>
  <sheetFormatPr defaultColWidth="8.85546875" defaultRowHeight="15" x14ac:dyDescent="0.25"/>
  <cols>
    <col min="1" max="1" width="10.140625" customWidth="1"/>
    <col min="2" max="2" width="32.7109375" customWidth="1"/>
    <col min="3" max="3" width="30.42578125" customWidth="1"/>
    <col min="4" max="4" width="29.7109375" style="51" customWidth="1"/>
    <col min="5" max="5" width="28.42578125" customWidth="1"/>
    <col min="6" max="6" width="22.28515625" style="4" customWidth="1"/>
    <col min="7" max="7" width="17.140625" hidden="1" customWidth="1"/>
    <col min="8" max="8" width="18.140625" hidden="1" customWidth="1"/>
  </cols>
  <sheetData>
    <row r="1" spans="1:18" x14ac:dyDescent="0.25">
      <c r="A1" t="s">
        <v>2</v>
      </c>
      <c r="B1" t="s">
        <v>183</v>
      </c>
      <c r="C1" t="s">
        <v>327</v>
      </c>
      <c r="D1" s="53" t="s">
        <v>187</v>
      </c>
      <c r="E1" t="s">
        <v>192</v>
      </c>
      <c r="F1" s="12" t="s">
        <v>188</v>
      </c>
      <c r="G1" t="s">
        <v>323</v>
      </c>
      <c r="H1" t="s">
        <v>305</v>
      </c>
    </row>
    <row r="2" spans="1:18" x14ac:dyDescent="0.25">
      <c r="A2" s="18"/>
      <c r="B2" s="18"/>
      <c r="C2" s="18"/>
      <c r="E2" s="22"/>
      <c r="F2" s="13">
        <f>IF(Tabel5[[#This Row],[Accepted by client? (Yes/No)]]="No",0,Tabel5[[#This Row],[Impossible Drinks Quotation]]*Tabel5[[#This Row],[Order Q]])</f>
        <v>0</v>
      </c>
    </row>
    <row r="3" spans="1:18" x14ac:dyDescent="0.25">
      <c r="A3" s="19"/>
      <c r="B3" s="19"/>
      <c r="C3" s="19"/>
      <c r="E3" s="23"/>
      <c r="F3" s="13">
        <f>IF(Tabel5[[#This Row],[Accepted by client? (Yes/No)]]="No",0,Tabel5[[#This Row],[Impossible Drinks Quotation]]*Tabel5[[#This Row],[Order Q]])</f>
        <v>0</v>
      </c>
      <c r="P3" s="17"/>
      <c r="Q3" s="17"/>
      <c r="R3" s="17"/>
    </row>
    <row r="4" spans="1:18" x14ac:dyDescent="0.25">
      <c r="A4" s="19"/>
      <c r="B4" s="19"/>
      <c r="C4" s="19"/>
      <c r="E4" s="23"/>
      <c r="F4" s="13">
        <f>IF(Tabel5[[#This Row],[Accepted by client? (Yes/No)]]="No",0,Tabel5[[#This Row],[Impossible Drinks Quotation]]*Tabel5[[#This Row],[Order Q]])</f>
        <v>0</v>
      </c>
      <c r="P4" s="17"/>
      <c r="Q4" s="17" t="s">
        <v>190</v>
      </c>
      <c r="R4" s="17"/>
    </row>
    <row r="5" spans="1:18" x14ac:dyDescent="0.25">
      <c r="A5" s="19"/>
      <c r="B5" s="19"/>
      <c r="C5" s="19"/>
      <c r="E5" s="23"/>
      <c r="F5" s="13">
        <f>IF(Tabel5[[#This Row],[Accepted by client? (Yes/No)]]="No",0,Tabel5[[#This Row],[Impossible Drinks Quotation]]*Tabel5[[#This Row],[Order Q]])</f>
        <v>0</v>
      </c>
      <c r="P5" s="17"/>
      <c r="Q5" s="17" t="s">
        <v>191</v>
      </c>
      <c r="R5" s="17"/>
    </row>
    <row r="6" spans="1:18" x14ac:dyDescent="0.25">
      <c r="A6" s="19"/>
      <c r="B6" s="19"/>
      <c r="C6" s="19"/>
      <c r="E6" s="23"/>
      <c r="F6" s="13">
        <f>IF(Tabel5[[#This Row],[Accepted by client? (Yes/No)]]="No",0,Tabel5[[#This Row],[Impossible Drinks Quotation]]*Tabel5[[#This Row],[Order Q]])</f>
        <v>0</v>
      </c>
      <c r="P6" s="17"/>
      <c r="Q6" s="17"/>
      <c r="R6" s="17"/>
    </row>
    <row r="7" spans="1:18" x14ac:dyDescent="0.25">
      <c r="A7" s="19"/>
      <c r="B7" s="19"/>
      <c r="C7" s="19"/>
      <c r="E7" s="23"/>
      <c r="F7" s="13">
        <f>IF(Tabel5[[#This Row],[Accepted by client? (Yes/No)]]="No",0,Tabel5[[#This Row],[Impossible Drinks Quotation]]*Tabel5[[#This Row],[Order Q]])</f>
        <v>0</v>
      </c>
      <c r="P7" s="17"/>
      <c r="Q7" s="17"/>
      <c r="R7" s="17"/>
    </row>
    <row r="8" spans="1:18" x14ac:dyDescent="0.25">
      <c r="A8" s="19"/>
      <c r="B8" s="19"/>
      <c r="C8" s="19"/>
      <c r="E8" s="23"/>
      <c r="F8" s="13">
        <f>IF(Tabel5[[#This Row],[Accepted by client? (Yes/No)]]="No",0,Tabel5[[#This Row],[Impossible Drinks Quotation]]*Tabel5[[#This Row],[Order Q]])</f>
        <v>0</v>
      </c>
      <c r="P8" s="17"/>
      <c r="Q8" s="17"/>
      <c r="R8" s="17"/>
    </row>
    <row r="9" spans="1:18" x14ac:dyDescent="0.25">
      <c r="A9" s="19"/>
      <c r="B9" s="19"/>
      <c r="C9" s="19"/>
      <c r="E9" s="23"/>
      <c r="F9" s="13">
        <f>IF(Tabel5[[#This Row],[Accepted by client? (Yes/No)]]="No",0,Tabel5[[#This Row],[Impossible Drinks Quotation]]*Tabel5[[#This Row],[Order Q]])</f>
        <v>0</v>
      </c>
    </row>
    <row r="10" spans="1:18" x14ac:dyDescent="0.25">
      <c r="A10" s="19"/>
      <c r="B10" s="19"/>
      <c r="C10" s="19"/>
      <c r="E10" s="24"/>
      <c r="F10" s="13">
        <f>IF(Tabel5[[#This Row],[Accepted by client? (Yes/No)]]="No",0,Tabel5[[#This Row],[Impossible Drinks Quotation]]*Tabel5[[#This Row],[Order Q]])</f>
        <v>0</v>
      </c>
    </row>
    <row r="11" spans="1:18" x14ac:dyDescent="0.25">
      <c r="A11" s="19"/>
      <c r="B11" s="19"/>
      <c r="C11" s="19"/>
      <c r="D11" s="52"/>
      <c r="E11" s="24"/>
      <c r="F11" s="13">
        <f>IF(Tabel5[[#This Row],[Accepted by client? (Yes/No)]]="No",0,Tabel5[[#This Row],[Impossible Drinks Quotation]]*Tabel5[[#This Row],[Order Q]])</f>
        <v>0</v>
      </c>
    </row>
    <row r="12" spans="1:18" x14ac:dyDescent="0.25">
      <c r="A12" s="19"/>
      <c r="B12" s="19"/>
      <c r="C12" s="19"/>
      <c r="D12" s="52"/>
      <c r="E12" s="24"/>
      <c r="F12" s="13">
        <f>IF(Tabel5[[#This Row],[Accepted by client? (Yes/No)]]="No",0,Tabel5[[#This Row],[Impossible Drinks Quotation]]*Tabel5[[#This Row],[Order Q]])</f>
        <v>0</v>
      </c>
    </row>
    <row r="13" spans="1:18" x14ac:dyDescent="0.25">
      <c r="A13" s="19"/>
      <c r="B13" s="19"/>
      <c r="C13" s="19"/>
      <c r="D13" s="52"/>
      <c r="E13" s="24"/>
      <c r="F13" s="13">
        <f>IF(Tabel5[[#This Row],[Accepted by client? (Yes/No)]]="No",0,Tabel5[[#This Row],[Impossible Drinks Quotation]]*Tabel5[[#This Row],[Order Q]])</f>
        <v>0</v>
      </c>
    </row>
    <row r="14" spans="1:18" x14ac:dyDescent="0.25">
      <c r="A14" s="19"/>
      <c r="B14" s="19"/>
      <c r="C14" s="19"/>
      <c r="D14" s="52"/>
      <c r="E14" s="24"/>
      <c r="F14" s="13">
        <f>IF(Tabel5[[#This Row],[Accepted by client? (Yes/No)]]="No",0,Tabel5[[#This Row],[Impossible Drinks Quotation]]*Tabel5[[#This Row],[Order Q]])</f>
        <v>0</v>
      </c>
    </row>
    <row r="15" spans="1:18" x14ac:dyDescent="0.25">
      <c r="A15" s="19"/>
      <c r="B15" s="19"/>
      <c r="C15" s="19"/>
      <c r="D15" s="52"/>
      <c r="E15" s="24"/>
      <c r="F15" s="13">
        <f>IF(Tabel5[[#This Row],[Accepted by client? (Yes/No)]]="No",0,Tabel5[[#This Row],[Impossible Drinks Quotation]]*Tabel5[[#This Row],[Order Q]])</f>
        <v>0</v>
      </c>
    </row>
    <row r="16" spans="1:18" x14ac:dyDescent="0.25">
      <c r="A16" s="19"/>
      <c r="B16" s="19"/>
      <c r="C16" s="19"/>
      <c r="D16" s="52"/>
      <c r="E16" s="24"/>
      <c r="F16" s="13">
        <f>IF(Tabel5[[#This Row],[Accepted by client? (Yes/No)]]="No",0,Tabel5[[#This Row],[Impossible Drinks Quotation]]*Tabel5[[#This Row],[Order Q]])</f>
        <v>0</v>
      </c>
    </row>
    <row r="17" spans="1:6" x14ac:dyDescent="0.25">
      <c r="A17" s="19"/>
      <c r="B17" s="19"/>
      <c r="C17" s="19"/>
      <c r="D17" s="52"/>
      <c r="E17" s="24"/>
      <c r="F17" s="13">
        <f>IF(Tabel5[[#This Row],[Accepted by client? (Yes/No)]]="No",0,Tabel5[[#This Row],[Impossible Drinks Quotation]]*Tabel5[[#This Row],[Order Q]])</f>
        <v>0</v>
      </c>
    </row>
    <row r="18" spans="1:6" x14ac:dyDescent="0.25">
      <c r="A18" s="19"/>
      <c r="B18" s="19"/>
      <c r="C18" s="19"/>
      <c r="D18" s="52"/>
      <c r="E18" s="24"/>
      <c r="F18" s="13">
        <f>IF(Tabel5[[#This Row],[Accepted by client? (Yes/No)]]="No",0,Tabel5[[#This Row],[Impossible Drinks Quotation]]*Tabel5[[#This Row],[Order Q]])</f>
        <v>0</v>
      </c>
    </row>
    <row r="19" spans="1:6" x14ac:dyDescent="0.25">
      <c r="A19" s="19"/>
      <c r="B19" s="19"/>
      <c r="C19" s="19"/>
      <c r="D19" s="52"/>
      <c r="E19" s="24"/>
      <c r="F19" s="13">
        <f>IF(Tabel5[[#This Row],[Accepted by client? (Yes/No)]]="No",0,Tabel5[[#This Row],[Impossible Drinks Quotation]]*Tabel5[[#This Row],[Order Q]])</f>
        <v>0</v>
      </c>
    </row>
    <row r="20" spans="1:6" x14ac:dyDescent="0.25">
      <c r="A20" s="19"/>
      <c r="B20" s="19"/>
      <c r="C20" s="19"/>
      <c r="D20" s="52"/>
      <c r="E20" s="24"/>
      <c r="F20" s="13">
        <f>IF(Tabel5[[#This Row],[Accepted by client? (Yes/No)]]="No",0,Tabel5[[#This Row],[Impossible Drinks Quotation]]*Tabel5[[#This Row],[Order Q]])</f>
        <v>0</v>
      </c>
    </row>
    <row r="21" spans="1:6" x14ac:dyDescent="0.25">
      <c r="A21" s="19"/>
      <c r="B21" s="19"/>
      <c r="C21" s="19"/>
      <c r="D21" s="52"/>
      <c r="E21" s="24"/>
      <c r="F21" s="13">
        <f>IF(Tabel5[[#This Row],[Accepted by client? (Yes/No)]]="No",0,Tabel5[[#This Row],[Impossible Drinks Quotation]]*Tabel5[[#This Row],[Order Q]])</f>
        <v>0</v>
      </c>
    </row>
    <row r="22" spans="1:6" x14ac:dyDescent="0.25">
      <c r="A22" s="19"/>
      <c r="B22" s="19"/>
      <c r="C22" s="19"/>
      <c r="D22" s="52"/>
      <c r="E22" s="24"/>
      <c r="F22" s="13">
        <f>IF(Tabel5[[#This Row],[Accepted by client? (Yes/No)]]="No",0,Tabel5[[#This Row],[Impossible Drinks Quotation]]*Tabel5[[#This Row],[Order Q]])</f>
        <v>0</v>
      </c>
    </row>
    <row r="23" spans="1:6" x14ac:dyDescent="0.25">
      <c r="A23" s="19"/>
      <c r="B23" s="19"/>
      <c r="C23" s="19"/>
      <c r="D23" s="52"/>
      <c r="E23" s="24"/>
      <c r="F23" s="13">
        <f>IF(Tabel5[[#This Row],[Accepted by client? (Yes/No)]]="No",0,Tabel5[[#This Row],[Impossible Drinks Quotation]]*Tabel5[[#This Row],[Order Q]])</f>
        <v>0</v>
      </c>
    </row>
    <row r="24" spans="1:6" x14ac:dyDescent="0.25">
      <c r="A24" s="19"/>
      <c r="B24" s="19"/>
      <c r="C24" s="19"/>
      <c r="D24" s="52"/>
      <c r="E24" s="24"/>
      <c r="F24" s="13">
        <f>IF(Tabel5[[#This Row],[Accepted by client? (Yes/No)]]="No",0,Tabel5[[#This Row],[Impossible Drinks Quotation]]*Tabel5[[#This Row],[Order Q]])</f>
        <v>0</v>
      </c>
    </row>
    <row r="25" spans="1:6" x14ac:dyDescent="0.25">
      <c r="A25" s="19"/>
      <c r="B25" s="19"/>
      <c r="C25" s="19"/>
      <c r="D25" s="52"/>
      <c r="E25" s="24"/>
      <c r="F25" s="13">
        <f>IF(Tabel5[[#This Row],[Accepted by client? (Yes/No)]]="No",0,Tabel5[[#This Row],[Impossible Drinks Quotation]]*Tabel5[[#This Row],[Order Q]])</f>
        <v>0</v>
      </c>
    </row>
    <row r="26" spans="1:6" x14ac:dyDescent="0.25">
      <c r="A26" s="19"/>
      <c r="B26" s="19"/>
      <c r="C26" s="19"/>
      <c r="D26" s="52"/>
      <c r="E26" s="24"/>
      <c r="F26" s="13">
        <f>IF(Tabel5[[#This Row],[Accepted by client? (Yes/No)]]="No",0,Tabel5[[#This Row],[Impossible Drinks Quotation]]*Tabel5[[#This Row],[Order Q]])</f>
        <v>0</v>
      </c>
    </row>
    <row r="27" spans="1:6" x14ac:dyDescent="0.25">
      <c r="A27" s="19"/>
      <c r="B27" s="19"/>
      <c r="C27" s="19"/>
      <c r="D27" s="52"/>
      <c r="E27" s="24"/>
      <c r="F27" s="13">
        <f>IF(Tabel5[[#This Row],[Accepted by client? (Yes/No)]]="No",0,Tabel5[[#This Row],[Impossible Drinks Quotation]]*Tabel5[[#This Row],[Order Q]])</f>
        <v>0</v>
      </c>
    </row>
    <row r="28" spans="1:6" x14ac:dyDescent="0.25">
      <c r="A28" s="19"/>
      <c r="B28" s="19"/>
      <c r="C28" s="19"/>
      <c r="D28" s="52"/>
      <c r="E28" s="24"/>
      <c r="F28" s="13">
        <f>IF(Tabel5[[#This Row],[Accepted by client? (Yes/No)]]="No",0,Tabel5[[#This Row],[Impossible Drinks Quotation]]*Tabel5[[#This Row],[Order Q]])</f>
        <v>0</v>
      </c>
    </row>
    <row r="29" spans="1:6" x14ac:dyDescent="0.25">
      <c r="A29" s="19"/>
      <c r="B29" s="19"/>
      <c r="C29" s="19"/>
      <c r="D29" s="52"/>
      <c r="E29" s="24"/>
      <c r="F29" s="13">
        <f>IF(Tabel5[[#This Row],[Accepted by client? (Yes/No)]]="No",0,Tabel5[[#This Row],[Impossible Drinks Quotation]]*Tabel5[[#This Row],[Order Q]])</f>
        <v>0</v>
      </c>
    </row>
    <row r="30" spans="1:6" x14ac:dyDescent="0.25">
      <c r="A30" s="19"/>
      <c r="B30" s="19"/>
      <c r="C30" s="19"/>
      <c r="D30" s="52"/>
      <c r="E30" s="24"/>
      <c r="F30" s="13">
        <f>IF(Tabel5[[#This Row],[Accepted by client? (Yes/No)]]="No",0,Tabel5[[#This Row],[Impossible Drinks Quotation]]*Tabel5[[#This Row],[Order Q]])</f>
        <v>0</v>
      </c>
    </row>
    <row r="31" spans="1:6" x14ac:dyDescent="0.25">
      <c r="A31" s="19"/>
      <c r="B31" s="19"/>
      <c r="C31" s="19"/>
      <c r="D31" s="52"/>
      <c r="E31" s="24"/>
      <c r="F31" s="13">
        <f>IF(Tabel5[[#This Row],[Accepted by client? (Yes/No)]]="No",0,Tabel5[[#This Row],[Impossible Drinks Quotation]]*Tabel5[[#This Row],[Order Q]])</f>
        <v>0</v>
      </c>
    </row>
    <row r="33" spans="5:7" x14ac:dyDescent="0.25">
      <c r="E33" t="s">
        <v>189</v>
      </c>
      <c r="F33" s="8">
        <f>SUM(Tabel5[Total cost])</f>
        <v>0</v>
      </c>
      <c r="G33" t="s">
        <v>251</v>
      </c>
    </row>
    <row r="35" spans="5:7" x14ac:dyDescent="0.25">
      <c r="E35" s="1" t="s">
        <v>184</v>
      </c>
      <c r="F35" s="11">
        <f>General!B30</f>
        <v>0</v>
      </c>
      <c r="G35" t="s">
        <v>251</v>
      </c>
    </row>
  </sheetData>
  <sheetProtection algorithmName="SHA-512" hashValue="72PbYq8nSRJZETAstj0QySNQpA/djn33D8ZhiHTcskUbzUy478i1Tzn4vGNi8LNT0pbUI0FkYJnrtR4y7EM0AA==" saltValue="5G6sFUuAKvYcblt02SM1nA==" spinCount="100000" sheet="1" selectLockedCells="1"/>
  <conditionalFormatting sqref="E2:E1048576">
    <cfRule type="containsText" dxfId="1" priority="1" operator="containsText" text="No">
      <formula>NOT(ISERROR(SEARCH("No",E2)))</formula>
    </cfRule>
  </conditionalFormatting>
  <conditionalFormatting sqref="H1:H1048576">
    <cfRule type="containsText" dxfId="0" priority="2" operator="containsText" text="Ja">
      <formula>NOT(ISERROR(SEARCH("Ja",H1)))</formula>
    </cfRule>
  </conditionalFormatting>
  <dataValidations count="2">
    <dataValidation type="list" allowBlank="1" showInputMessage="1" showErrorMessage="1" sqref="E2:E31" xr:uid="{64E9FA1F-1270-43EE-B99B-814E1777E320}">
      <formula1>$Q$4:$Q$5</formula1>
    </dataValidation>
    <dataValidation type="whole" operator="greaterThanOrEqual" allowBlank="1" showInputMessage="1" showErrorMessage="1" sqref="A2:A31" xr:uid="{174D875D-3544-4870-B379-E93C5B6B5399}">
      <formula1>0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5CBC9E-B6F4-4AA0-97A6-63EE9CF0184B}">
  <dimension ref="A1:H160"/>
  <sheetViews>
    <sheetView workbookViewId="0">
      <selection activeCell="A51" sqref="A51"/>
    </sheetView>
  </sheetViews>
  <sheetFormatPr defaultColWidth="8.85546875" defaultRowHeight="15" x14ac:dyDescent="0.25"/>
  <cols>
    <col min="1" max="1" width="34" customWidth="1"/>
  </cols>
  <sheetData>
    <row r="1" spans="1:8" x14ac:dyDescent="0.25">
      <c r="A1" t="s">
        <v>347</v>
      </c>
    </row>
    <row r="2" spans="1:8" x14ac:dyDescent="0.25">
      <c r="A2" s="3" t="s">
        <v>348</v>
      </c>
      <c r="B2" s="2"/>
      <c r="C2" s="2"/>
      <c r="D2" s="2"/>
      <c r="E2" s="2"/>
      <c r="F2" s="2"/>
      <c r="G2" s="2"/>
      <c r="H2" s="2"/>
    </row>
    <row r="3" spans="1:8" x14ac:dyDescent="0.25">
      <c r="A3" t="s">
        <v>349</v>
      </c>
    </row>
    <row r="4" spans="1:8" x14ac:dyDescent="0.25">
      <c r="A4" t="s">
        <v>350</v>
      </c>
    </row>
    <row r="5" spans="1:8" x14ac:dyDescent="0.25">
      <c r="A5" t="s">
        <v>351</v>
      </c>
    </row>
    <row r="6" spans="1:8" x14ac:dyDescent="0.25">
      <c r="A6" t="s">
        <v>352</v>
      </c>
    </row>
    <row r="7" spans="1:8" x14ac:dyDescent="0.25">
      <c r="A7" t="s">
        <v>353</v>
      </c>
    </row>
    <row r="8" spans="1:8" x14ac:dyDescent="0.25">
      <c r="A8" t="s">
        <v>354</v>
      </c>
    </row>
    <row r="9" spans="1:8" x14ac:dyDescent="0.25">
      <c r="A9" t="s">
        <v>355</v>
      </c>
    </row>
    <row r="10" spans="1:8" x14ac:dyDescent="0.25">
      <c r="A10" t="s">
        <v>356</v>
      </c>
    </row>
    <row r="11" spans="1:8" x14ac:dyDescent="0.25">
      <c r="A11" t="s">
        <v>357</v>
      </c>
    </row>
    <row r="13" spans="1:8" x14ac:dyDescent="0.25">
      <c r="A13" s="3" t="s">
        <v>358</v>
      </c>
      <c r="B13" s="2"/>
      <c r="C13" s="2"/>
      <c r="D13" s="2"/>
      <c r="E13" s="2"/>
      <c r="F13" s="2"/>
      <c r="G13" s="2"/>
      <c r="H13" s="2"/>
    </row>
    <row r="14" spans="1:8" x14ac:dyDescent="0.25">
      <c r="A14" t="s">
        <v>359</v>
      </c>
    </row>
    <row r="15" spans="1:8" x14ac:dyDescent="0.25">
      <c r="A15" t="s">
        <v>360</v>
      </c>
    </row>
    <row r="16" spans="1:8" x14ac:dyDescent="0.25">
      <c r="A16" t="s">
        <v>361</v>
      </c>
    </row>
    <row r="17" spans="1:8" x14ac:dyDescent="0.25">
      <c r="A17" t="s">
        <v>362</v>
      </c>
    </row>
    <row r="18" spans="1:8" x14ac:dyDescent="0.25">
      <c r="A18" t="s">
        <v>363</v>
      </c>
    </row>
    <row r="19" spans="1:8" x14ac:dyDescent="0.25">
      <c r="A19" t="s">
        <v>364</v>
      </c>
    </row>
    <row r="20" spans="1:8" x14ac:dyDescent="0.25">
      <c r="A20" t="s">
        <v>365</v>
      </c>
    </row>
    <row r="21" spans="1:8" x14ac:dyDescent="0.25">
      <c r="A21" t="s">
        <v>366</v>
      </c>
    </row>
    <row r="22" spans="1:8" x14ac:dyDescent="0.25">
      <c r="A22" t="s">
        <v>367</v>
      </c>
    </row>
    <row r="23" spans="1:8" x14ac:dyDescent="0.25">
      <c r="A23" t="s">
        <v>368</v>
      </c>
    </row>
    <row r="24" spans="1:8" x14ac:dyDescent="0.25">
      <c r="A24" t="s">
        <v>369</v>
      </c>
    </row>
    <row r="25" spans="1:8" x14ac:dyDescent="0.25">
      <c r="A25" s="68" t="s">
        <v>370</v>
      </c>
      <c r="B25" s="68"/>
      <c r="C25" s="68"/>
      <c r="D25" s="68"/>
      <c r="E25" s="68"/>
      <c r="F25" s="68"/>
      <c r="G25" s="68"/>
    </row>
    <row r="26" spans="1:8" x14ac:dyDescent="0.25">
      <c r="A26" s="68" t="s">
        <v>371</v>
      </c>
      <c r="B26" s="68"/>
      <c r="C26" s="68"/>
      <c r="D26" s="68"/>
      <c r="E26" s="68"/>
      <c r="F26" s="68"/>
      <c r="G26" s="68"/>
    </row>
    <row r="27" spans="1:8" x14ac:dyDescent="0.25">
      <c r="A27" s="68" t="s">
        <v>372</v>
      </c>
      <c r="B27" s="68"/>
      <c r="C27" s="68"/>
    </row>
    <row r="28" spans="1:8" x14ac:dyDescent="0.25">
      <c r="A28" s="68" t="s">
        <v>373</v>
      </c>
      <c r="B28" s="68"/>
      <c r="C28" s="68"/>
      <c r="D28" s="68"/>
      <c r="E28" s="68"/>
      <c r="F28" s="68"/>
    </row>
    <row r="29" spans="1:8" x14ac:dyDescent="0.25">
      <c r="A29" s="68" t="s">
        <v>374</v>
      </c>
      <c r="B29" s="68"/>
      <c r="C29" s="68"/>
      <c r="D29" s="68"/>
      <c r="E29" s="68"/>
      <c r="F29" s="68"/>
    </row>
    <row r="31" spans="1:8" x14ac:dyDescent="0.25">
      <c r="A31" s="3" t="s">
        <v>375</v>
      </c>
      <c r="B31" s="2"/>
      <c r="C31" s="2"/>
      <c r="D31" s="2"/>
      <c r="E31" s="2"/>
      <c r="F31" s="2"/>
      <c r="G31" s="2"/>
      <c r="H31" s="2"/>
    </row>
    <row r="32" spans="1:8" x14ac:dyDescent="0.25">
      <c r="A32" t="s">
        <v>376</v>
      </c>
    </row>
    <row r="33" spans="1:1" x14ac:dyDescent="0.25">
      <c r="A33" t="s">
        <v>377</v>
      </c>
    </row>
    <row r="34" spans="1:1" x14ac:dyDescent="0.25">
      <c r="A34" t="s">
        <v>378</v>
      </c>
    </row>
    <row r="35" spans="1:1" x14ac:dyDescent="0.25">
      <c r="A35" t="s">
        <v>379</v>
      </c>
    </row>
    <row r="36" spans="1:1" x14ac:dyDescent="0.25">
      <c r="A36" t="s">
        <v>380</v>
      </c>
    </row>
    <row r="37" spans="1:1" x14ac:dyDescent="0.25">
      <c r="A37" t="s">
        <v>381</v>
      </c>
    </row>
    <row r="38" spans="1:1" x14ac:dyDescent="0.25">
      <c r="A38" t="s">
        <v>382</v>
      </c>
    </row>
    <row r="39" spans="1:1" x14ac:dyDescent="0.25">
      <c r="A39" t="s">
        <v>383</v>
      </c>
    </row>
    <row r="40" spans="1:1" x14ac:dyDescent="0.25">
      <c r="A40" t="s">
        <v>384</v>
      </c>
    </row>
    <row r="41" spans="1:1" x14ac:dyDescent="0.25">
      <c r="A41" t="s">
        <v>385</v>
      </c>
    </row>
    <row r="42" spans="1:1" x14ac:dyDescent="0.25">
      <c r="A42" t="s">
        <v>386</v>
      </c>
    </row>
    <row r="43" spans="1:1" x14ac:dyDescent="0.25">
      <c r="A43" t="s">
        <v>387</v>
      </c>
    </row>
    <row r="44" spans="1:1" x14ac:dyDescent="0.25">
      <c r="A44" t="s">
        <v>388</v>
      </c>
    </row>
    <row r="45" spans="1:1" x14ac:dyDescent="0.25">
      <c r="A45" t="s">
        <v>389</v>
      </c>
    </row>
    <row r="46" spans="1:1" x14ac:dyDescent="0.25">
      <c r="A46" t="s">
        <v>390</v>
      </c>
    </row>
    <row r="47" spans="1:1" x14ac:dyDescent="0.25">
      <c r="A47" t="s">
        <v>391</v>
      </c>
    </row>
    <row r="48" spans="1:1" x14ac:dyDescent="0.25">
      <c r="A48" t="s">
        <v>392</v>
      </c>
    </row>
    <row r="49" spans="1:8" x14ac:dyDescent="0.25">
      <c r="A49" t="s">
        <v>393</v>
      </c>
    </row>
    <row r="50" spans="1:8" x14ac:dyDescent="0.25">
      <c r="A50" t="s">
        <v>394</v>
      </c>
    </row>
    <row r="51" spans="1:8" x14ac:dyDescent="0.25">
      <c r="A51" t="s">
        <v>395</v>
      </c>
    </row>
    <row r="52" spans="1:8" x14ac:dyDescent="0.25">
      <c r="A52" t="s">
        <v>396</v>
      </c>
    </row>
    <row r="53" spans="1:8" x14ac:dyDescent="0.25">
      <c r="A53" t="s">
        <v>397</v>
      </c>
    </row>
    <row r="54" spans="1:8" x14ac:dyDescent="0.25">
      <c r="A54" t="s">
        <v>398</v>
      </c>
    </row>
    <row r="55" spans="1:8" x14ac:dyDescent="0.25">
      <c r="A55" t="s">
        <v>399</v>
      </c>
    </row>
    <row r="56" spans="1:8" x14ac:dyDescent="0.25">
      <c r="A56" t="s">
        <v>400</v>
      </c>
    </row>
    <row r="57" spans="1:8" x14ac:dyDescent="0.25">
      <c r="A57" t="s">
        <v>401</v>
      </c>
    </row>
    <row r="58" spans="1:8" x14ac:dyDescent="0.25">
      <c r="A58" t="s">
        <v>402</v>
      </c>
    </row>
    <row r="59" spans="1:8" x14ac:dyDescent="0.25">
      <c r="A59" t="s">
        <v>403</v>
      </c>
    </row>
    <row r="60" spans="1:8" x14ac:dyDescent="0.25">
      <c r="A60" t="s">
        <v>404</v>
      </c>
    </row>
    <row r="61" spans="1:8" x14ac:dyDescent="0.25">
      <c r="A61" t="s">
        <v>405</v>
      </c>
    </row>
    <row r="63" spans="1:8" x14ac:dyDescent="0.25">
      <c r="A63" s="3" t="s">
        <v>406</v>
      </c>
      <c r="B63" s="3"/>
      <c r="C63" s="3"/>
      <c r="D63" s="3"/>
      <c r="E63" s="3"/>
      <c r="F63" s="3"/>
      <c r="G63" s="3"/>
      <c r="H63" s="3"/>
    </row>
    <row r="64" spans="1:8" x14ac:dyDescent="0.25">
      <c r="A64" t="s">
        <v>407</v>
      </c>
    </row>
    <row r="65" spans="1:8" x14ac:dyDescent="0.25">
      <c r="A65" t="s">
        <v>408</v>
      </c>
    </row>
    <row r="66" spans="1:8" x14ac:dyDescent="0.25">
      <c r="A66" t="s">
        <v>409</v>
      </c>
    </row>
    <row r="67" spans="1:8" x14ac:dyDescent="0.25">
      <c r="A67" t="s">
        <v>410</v>
      </c>
    </row>
    <row r="68" spans="1:8" x14ac:dyDescent="0.25">
      <c r="A68" t="s">
        <v>411</v>
      </c>
    </row>
    <row r="69" spans="1:8" x14ac:dyDescent="0.25">
      <c r="A69" t="s">
        <v>412</v>
      </c>
    </row>
    <row r="70" spans="1:8" x14ac:dyDescent="0.25">
      <c r="A70" t="s">
        <v>413</v>
      </c>
    </row>
    <row r="71" spans="1:8" x14ac:dyDescent="0.25">
      <c r="A71" t="s">
        <v>414</v>
      </c>
    </row>
    <row r="72" spans="1:8" x14ac:dyDescent="0.25">
      <c r="A72" t="s">
        <v>415</v>
      </c>
    </row>
    <row r="73" spans="1:8" x14ac:dyDescent="0.25">
      <c r="A73" t="s">
        <v>416</v>
      </c>
    </row>
    <row r="75" spans="1:8" x14ac:dyDescent="0.25">
      <c r="A75" s="3" t="s">
        <v>417</v>
      </c>
      <c r="B75" s="3"/>
      <c r="C75" s="3"/>
      <c r="D75" s="3"/>
      <c r="E75" s="3"/>
      <c r="F75" s="3"/>
      <c r="G75" s="3"/>
      <c r="H75" s="3"/>
    </row>
    <row r="76" spans="1:8" x14ac:dyDescent="0.25">
      <c r="A76" t="s">
        <v>418</v>
      </c>
    </row>
    <row r="77" spans="1:8" x14ac:dyDescent="0.25">
      <c r="A77" t="s">
        <v>419</v>
      </c>
    </row>
    <row r="78" spans="1:8" x14ac:dyDescent="0.25">
      <c r="A78" t="s">
        <v>420</v>
      </c>
    </row>
    <row r="79" spans="1:8" x14ac:dyDescent="0.25">
      <c r="A79" t="s">
        <v>421</v>
      </c>
    </row>
    <row r="80" spans="1:8" x14ac:dyDescent="0.25">
      <c r="A80" t="s">
        <v>422</v>
      </c>
    </row>
    <row r="81" spans="1:1" x14ac:dyDescent="0.25">
      <c r="A81" t="s">
        <v>423</v>
      </c>
    </row>
    <row r="82" spans="1:1" x14ac:dyDescent="0.25">
      <c r="A82" t="s">
        <v>424</v>
      </c>
    </row>
    <row r="83" spans="1:1" x14ac:dyDescent="0.25">
      <c r="A83" t="s">
        <v>425</v>
      </c>
    </row>
    <row r="84" spans="1:1" x14ac:dyDescent="0.25">
      <c r="A84" t="s">
        <v>426</v>
      </c>
    </row>
    <row r="85" spans="1:1" x14ac:dyDescent="0.25">
      <c r="A85" t="s">
        <v>427</v>
      </c>
    </row>
    <row r="86" spans="1:1" x14ac:dyDescent="0.25">
      <c r="A86" t="s">
        <v>428</v>
      </c>
    </row>
    <row r="87" spans="1:1" x14ac:dyDescent="0.25">
      <c r="A87" t="s">
        <v>429</v>
      </c>
    </row>
    <row r="88" spans="1:1" x14ac:dyDescent="0.25">
      <c r="A88" t="s">
        <v>430</v>
      </c>
    </row>
    <row r="89" spans="1:1" x14ac:dyDescent="0.25">
      <c r="A89" t="s">
        <v>431</v>
      </c>
    </row>
    <row r="90" spans="1:1" x14ac:dyDescent="0.25">
      <c r="A90" t="s">
        <v>432</v>
      </c>
    </row>
    <row r="91" spans="1:1" x14ac:dyDescent="0.25">
      <c r="A91" t="s">
        <v>433</v>
      </c>
    </row>
    <row r="92" spans="1:1" x14ac:dyDescent="0.25">
      <c r="A92" t="s">
        <v>434</v>
      </c>
    </row>
    <row r="93" spans="1:1" x14ac:dyDescent="0.25">
      <c r="A93" t="s">
        <v>435</v>
      </c>
    </row>
    <row r="94" spans="1:1" x14ac:dyDescent="0.25">
      <c r="A94" t="s">
        <v>436</v>
      </c>
    </row>
    <row r="95" spans="1:1" x14ac:dyDescent="0.25">
      <c r="A95" t="s">
        <v>437</v>
      </c>
    </row>
    <row r="96" spans="1:1" x14ac:dyDescent="0.25">
      <c r="A96" t="s">
        <v>438</v>
      </c>
    </row>
    <row r="97" spans="1:8" x14ac:dyDescent="0.25">
      <c r="A97" t="s">
        <v>439</v>
      </c>
    </row>
    <row r="98" spans="1:8" x14ac:dyDescent="0.25">
      <c r="A98" t="s">
        <v>440</v>
      </c>
    </row>
    <row r="99" spans="1:8" x14ac:dyDescent="0.25">
      <c r="A99" t="s">
        <v>441</v>
      </c>
    </row>
    <row r="100" spans="1:8" x14ac:dyDescent="0.25">
      <c r="A100" t="s">
        <v>442</v>
      </c>
    </row>
    <row r="102" spans="1:8" x14ac:dyDescent="0.25">
      <c r="A102" s="3" t="s">
        <v>443</v>
      </c>
      <c r="B102" s="3"/>
      <c r="C102" s="3"/>
      <c r="D102" s="3"/>
      <c r="E102" s="3"/>
      <c r="F102" s="3"/>
      <c r="G102" s="3"/>
      <c r="H102" s="3"/>
    </row>
    <row r="103" spans="1:8" x14ac:dyDescent="0.25">
      <c r="A103" t="s">
        <v>444</v>
      </c>
    </row>
    <row r="104" spans="1:8" x14ac:dyDescent="0.25">
      <c r="A104" t="s">
        <v>445</v>
      </c>
    </row>
    <row r="105" spans="1:8" x14ac:dyDescent="0.25">
      <c r="A105" t="s">
        <v>446</v>
      </c>
    </row>
    <row r="106" spans="1:8" x14ac:dyDescent="0.25">
      <c r="A106" t="s">
        <v>447</v>
      </c>
    </row>
    <row r="107" spans="1:8" x14ac:dyDescent="0.25">
      <c r="A107" t="s">
        <v>448</v>
      </c>
    </row>
    <row r="108" spans="1:8" x14ac:dyDescent="0.25">
      <c r="A108" t="s">
        <v>449</v>
      </c>
    </row>
    <row r="109" spans="1:8" x14ac:dyDescent="0.25">
      <c r="A109" t="s">
        <v>450</v>
      </c>
    </row>
    <row r="110" spans="1:8" x14ac:dyDescent="0.25">
      <c r="A110" t="s">
        <v>451</v>
      </c>
    </row>
    <row r="111" spans="1:8" x14ac:dyDescent="0.25">
      <c r="A111" t="s">
        <v>452</v>
      </c>
    </row>
    <row r="112" spans="1:8" x14ac:dyDescent="0.25">
      <c r="A112" t="s">
        <v>453</v>
      </c>
    </row>
    <row r="113" spans="1:8" x14ac:dyDescent="0.25">
      <c r="A113" t="s">
        <v>454</v>
      </c>
    </row>
    <row r="114" spans="1:8" x14ac:dyDescent="0.25">
      <c r="A114" t="s">
        <v>455</v>
      </c>
    </row>
    <row r="115" spans="1:8" x14ac:dyDescent="0.25">
      <c r="A115" t="s">
        <v>456</v>
      </c>
    </row>
    <row r="116" spans="1:8" x14ac:dyDescent="0.25">
      <c r="A116" t="s">
        <v>457</v>
      </c>
    </row>
    <row r="117" spans="1:8" x14ac:dyDescent="0.25">
      <c r="A117" t="s">
        <v>458</v>
      </c>
    </row>
    <row r="118" spans="1:8" x14ac:dyDescent="0.25">
      <c r="A118" t="s">
        <v>459</v>
      </c>
    </row>
    <row r="119" spans="1:8" x14ac:dyDescent="0.25">
      <c r="A119" t="s">
        <v>460</v>
      </c>
    </row>
    <row r="120" spans="1:8" x14ac:dyDescent="0.25">
      <c r="A120" t="s">
        <v>461</v>
      </c>
    </row>
    <row r="121" spans="1:8" x14ac:dyDescent="0.25">
      <c r="A121" t="s">
        <v>462</v>
      </c>
    </row>
    <row r="122" spans="1:8" x14ac:dyDescent="0.25">
      <c r="A122" t="s">
        <v>463</v>
      </c>
    </row>
    <row r="124" spans="1:8" x14ac:dyDescent="0.25">
      <c r="A124" s="3" t="s">
        <v>464</v>
      </c>
      <c r="B124" s="3"/>
      <c r="C124" s="3"/>
      <c r="D124" s="3"/>
      <c r="E124" s="3"/>
      <c r="F124" s="3"/>
      <c r="G124" s="3"/>
      <c r="H124" s="3"/>
    </row>
    <row r="125" spans="1:8" x14ac:dyDescent="0.25">
      <c r="A125" t="s">
        <v>465</v>
      </c>
    </row>
    <row r="126" spans="1:8" x14ac:dyDescent="0.25">
      <c r="A126" t="s">
        <v>466</v>
      </c>
    </row>
    <row r="127" spans="1:8" x14ac:dyDescent="0.25">
      <c r="A127" t="s">
        <v>467</v>
      </c>
    </row>
    <row r="128" spans="1:8" x14ac:dyDescent="0.25">
      <c r="A128" t="s">
        <v>468</v>
      </c>
    </row>
    <row r="129" spans="1:1" x14ac:dyDescent="0.25">
      <c r="A129" t="s">
        <v>469</v>
      </c>
    </row>
    <row r="130" spans="1:1" x14ac:dyDescent="0.25">
      <c r="A130" t="s">
        <v>470</v>
      </c>
    </row>
    <row r="131" spans="1:1" x14ac:dyDescent="0.25">
      <c r="A131" t="s">
        <v>471</v>
      </c>
    </row>
    <row r="132" spans="1:1" x14ac:dyDescent="0.25">
      <c r="A132" t="s">
        <v>472</v>
      </c>
    </row>
    <row r="133" spans="1:1" x14ac:dyDescent="0.25">
      <c r="A133" t="s">
        <v>473</v>
      </c>
    </row>
    <row r="134" spans="1:1" x14ac:dyDescent="0.25">
      <c r="A134" t="s">
        <v>474</v>
      </c>
    </row>
    <row r="135" spans="1:1" x14ac:dyDescent="0.25">
      <c r="A135" t="s">
        <v>475</v>
      </c>
    </row>
    <row r="136" spans="1:1" x14ac:dyDescent="0.25">
      <c r="A136" t="s">
        <v>476</v>
      </c>
    </row>
    <row r="137" spans="1:1" x14ac:dyDescent="0.25">
      <c r="A137" t="s">
        <v>477</v>
      </c>
    </row>
    <row r="138" spans="1:1" x14ac:dyDescent="0.25">
      <c r="A138" t="s">
        <v>478</v>
      </c>
    </row>
    <row r="139" spans="1:1" x14ac:dyDescent="0.25">
      <c r="A139" t="s">
        <v>479</v>
      </c>
    </row>
    <row r="140" spans="1:1" x14ac:dyDescent="0.25">
      <c r="A140" t="s">
        <v>480</v>
      </c>
    </row>
    <row r="141" spans="1:1" x14ac:dyDescent="0.25">
      <c r="A141" t="s">
        <v>481</v>
      </c>
    </row>
    <row r="142" spans="1:1" x14ac:dyDescent="0.25">
      <c r="A142" t="s">
        <v>482</v>
      </c>
    </row>
    <row r="143" spans="1:1" x14ac:dyDescent="0.25">
      <c r="A143" t="s">
        <v>483</v>
      </c>
    </row>
    <row r="144" spans="1:1" x14ac:dyDescent="0.25">
      <c r="A144" t="s">
        <v>484</v>
      </c>
    </row>
    <row r="145" spans="1:8" x14ac:dyDescent="0.25">
      <c r="A145" t="s">
        <v>485</v>
      </c>
    </row>
    <row r="147" spans="1:8" x14ac:dyDescent="0.25">
      <c r="A147" s="3" t="s">
        <v>486</v>
      </c>
      <c r="B147" s="3"/>
      <c r="C147" s="3"/>
      <c r="D147" s="3"/>
      <c r="E147" s="3"/>
      <c r="F147" s="3"/>
      <c r="G147" s="3"/>
      <c r="H147" s="3"/>
    </row>
    <row r="148" spans="1:8" x14ac:dyDescent="0.25">
      <c r="A148" t="s">
        <v>487</v>
      </c>
    </row>
    <row r="149" spans="1:8" x14ac:dyDescent="0.25">
      <c r="A149" t="s">
        <v>488</v>
      </c>
    </row>
    <row r="150" spans="1:8" x14ac:dyDescent="0.25">
      <c r="A150" t="s">
        <v>489</v>
      </c>
    </row>
    <row r="151" spans="1:8" x14ac:dyDescent="0.25">
      <c r="A151" t="s">
        <v>490</v>
      </c>
    </row>
    <row r="152" spans="1:8" x14ac:dyDescent="0.25">
      <c r="A152" t="s">
        <v>491</v>
      </c>
    </row>
    <row r="153" spans="1:8" x14ac:dyDescent="0.25">
      <c r="A153" t="s">
        <v>492</v>
      </c>
    </row>
    <row r="154" spans="1:8" x14ac:dyDescent="0.25">
      <c r="A154" t="s">
        <v>493</v>
      </c>
    </row>
    <row r="155" spans="1:8" x14ac:dyDescent="0.25">
      <c r="A155" t="s">
        <v>494</v>
      </c>
    </row>
    <row r="156" spans="1:8" x14ac:dyDescent="0.25">
      <c r="A156" t="s">
        <v>495</v>
      </c>
    </row>
    <row r="157" spans="1:8" x14ac:dyDescent="0.25">
      <c r="A157" t="s">
        <v>496</v>
      </c>
    </row>
    <row r="158" spans="1:8" x14ac:dyDescent="0.25">
      <c r="A158" t="s">
        <v>497</v>
      </c>
    </row>
    <row r="159" spans="1:8" x14ac:dyDescent="0.25">
      <c r="A159" t="s">
        <v>498</v>
      </c>
    </row>
    <row r="160" spans="1:8" x14ac:dyDescent="0.25">
      <c r="A160" t="s">
        <v>499</v>
      </c>
    </row>
  </sheetData>
  <sheetProtection algorithmName="SHA-512" hashValue="8qaJYgq+pe42JDv2UA9v1998DjyiWcCoQYMsDAa2Uvqz3rcjpXAUvqlYafgP3R+RNIfb8LoKlFVah5Ek/bfzmw==" saltValue="VkpeZ8z+jD/sp4JtkckoFA==" spinCount="100000" sheet="1" objects="1" scenarios="1" select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6E1C9696E128499D46FE7179A80FB7" ma:contentTypeVersion="15" ma:contentTypeDescription="Een nieuw document maken." ma:contentTypeScope="" ma:versionID="075229df4712ade179fea3b90cf25503">
  <xsd:schema xmlns:xsd="http://www.w3.org/2001/XMLSchema" xmlns:xs="http://www.w3.org/2001/XMLSchema" xmlns:p="http://schemas.microsoft.com/office/2006/metadata/properties" xmlns:ns2="b6ad8f9f-7b3f-4f6f-a31f-17c116989be3" xmlns:ns3="58f86b2a-a018-4402-8add-b78efc942fc3" targetNamespace="http://schemas.microsoft.com/office/2006/metadata/properties" ma:root="true" ma:fieldsID="a64c1d13be5835eb2c605b1b6c3432a4" ns2:_="" ns3:_="">
    <xsd:import namespace="b6ad8f9f-7b3f-4f6f-a31f-17c116989be3"/>
    <xsd:import namespace="58f86b2a-a018-4402-8add-b78efc942fc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ad8f9f-7b3f-4f6f-a31f-17c116989b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b7131033-1048-4cc0-8acc-92733c1375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f86b2a-a018-4402-8add-b78efc942fc3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28042cd8-48ce-4336-be5c-273c7321012d}" ma:internalName="TaxCatchAll" ma:showField="CatchAllData" ma:web="58f86b2a-a018-4402-8add-b78efc942fc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86F536-7C1D-4595-9D55-BF292E45EEB3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b6ad8f9f-7b3f-4f6f-a31f-17c116989be3"/>
    <ds:schemaRef ds:uri="58f86b2a-a018-4402-8add-b78efc942fc3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4DAACC3-774E-4416-AEEA-ED6EDD6F35A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9</vt:i4>
      </vt:variant>
    </vt:vector>
  </HeadingPairs>
  <TitlesOfParts>
    <vt:vector size="9" baseType="lpstr">
      <vt:lpstr>General</vt:lpstr>
      <vt:lpstr>Spiritis</vt:lpstr>
      <vt:lpstr>Wine</vt:lpstr>
      <vt:lpstr>Beer</vt:lpstr>
      <vt:lpstr>Soft drinks</vt:lpstr>
      <vt:lpstr>Juices</vt:lpstr>
      <vt:lpstr>Syrup</vt:lpstr>
      <vt:lpstr>Special requests</vt:lpstr>
      <vt:lpstr>Terms &amp; Conditions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Thijs Geurten</dc:creator>
  <cp:lastModifiedBy>Thijs - Impossible Drinks</cp:lastModifiedBy>
  <cp:lastPrinted>2024-05-23T13:29:04Z</cp:lastPrinted>
  <dcterms:created xsi:type="dcterms:W3CDTF">2015-06-05T18:17:20Z</dcterms:created>
  <dcterms:modified xsi:type="dcterms:W3CDTF">2024-08-02T07:43:26Z</dcterms:modified>
</cp:coreProperties>
</file>